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Korisnik\OneDrive\Radna površina\"/>
    </mc:Choice>
  </mc:AlternateContent>
  <xr:revisionPtr revIDLastSave="0" documentId="13_ncr:2001_{2966BE8D-A713-4DD7-AF00-3016C0AD5225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SAŽETAK" sheetId="10" r:id="rId1"/>
    <sheet name=" Račun prihoda i rashoda" sheetId="3" r:id="rId2"/>
    <sheet name="Prihodi i rashodi po izvorima" sheetId="8" r:id="rId3"/>
    <sheet name="Rashodi prema funkcijskoj kl" sheetId="5" r:id="rId4"/>
    <sheet name="Račun financiranja" sheetId="6" r:id="rId5"/>
    <sheet name="Račun financiranja po izvorima" sheetId="9" r:id="rId6"/>
    <sheet name="POSEBNI DIO" sheetId="7" r:id="rId7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6" i="7" l="1"/>
  <c r="I6" i="7" s="1"/>
  <c r="I64" i="7"/>
  <c r="G6" i="7"/>
  <c r="G26" i="7"/>
  <c r="I22" i="7"/>
  <c r="I21" i="7"/>
  <c r="I17" i="7"/>
  <c r="H16" i="7"/>
  <c r="I16" i="7"/>
  <c r="H15" i="7"/>
  <c r="I15" i="7"/>
  <c r="H14" i="7"/>
  <c r="I14" i="7"/>
  <c r="F42" i="7"/>
  <c r="F26" i="7"/>
  <c r="F8" i="7"/>
  <c r="I71" i="7"/>
  <c r="I70" i="7"/>
  <c r="I69" i="7"/>
  <c r="I68" i="7"/>
  <c r="I67" i="7"/>
  <c r="I66" i="7"/>
  <c r="I65" i="7"/>
  <c r="I63" i="7"/>
  <c r="I61" i="7"/>
  <c r="H61" i="7"/>
  <c r="I60" i="7"/>
  <c r="H60" i="7"/>
  <c r="I59" i="7"/>
  <c r="H59" i="7"/>
  <c r="I58" i="7"/>
  <c r="H58" i="7"/>
  <c r="I57" i="7"/>
  <c r="H57" i="7"/>
  <c r="I56" i="7"/>
  <c r="H56" i="7"/>
  <c r="I55" i="7"/>
  <c r="H55" i="7"/>
  <c r="I54" i="7"/>
  <c r="I53" i="7"/>
  <c r="H53" i="7"/>
  <c r="I52" i="7"/>
  <c r="H52" i="7"/>
  <c r="I51" i="7"/>
  <c r="H51" i="7"/>
  <c r="E51" i="7"/>
  <c r="E42" i="7" s="1"/>
  <c r="I50" i="7"/>
  <c r="I49" i="7"/>
  <c r="I48" i="7"/>
  <c r="I47" i="7"/>
  <c r="I46" i="7"/>
  <c r="I45" i="7"/>
  <c r="I44" i="7"/>
  <c r="I43" i="7"/>
  <c r="G42" i="7"/>
  <c r="I41" i="7"/>
  <c r="I40" i="7"/>
  <c r="I39" i="7"/>
  <c r="I38" i="7"/>
  <c r="I37" i="7"/>
  <c r="I36" i="7"/>
  <c r="I35" i="7"/>
  <c r="H35" i="7"/>
  <c r="I34" i="7"/>
  <c r="H34" i="7"/>
  <c r="I33" i="7"/>
  <c r="H33" i="7"/>
  <c r="I32" i="7"/>
  <c r="H32" i="7"/>
  <c r="I31" i="7"/>
  <c r="H31" i="7"/>
  <c r="I30" i="7"/>
  <c r="H30" i="7"/>
  <c r="I29" i="7"/>
  <c r="H29" i="7"/>
  <c r="I28" i="7"/>
  <c r="H28" i="7"/>
  <c r="I27" i="7"/>
  <c r="H27" i="7"/>
  <c r="E26" i="7"/>
  <c r="H42" i="7" l="1"/>
  <c r="F6" i="7"/>
  <c r="H26" i="7"/>
  <c r="I42" i="7"/>
  <c r="B27" i="8" l="1"/>
  <c r="B28" i="8"/>
  <c r="F27" i="8"/>
  <c r="E28" i="8"/>
  <c r="E29" i="8"/>
  <c r="E30" i="8"/>
  <c r="E31" i="8"/>
  <c r="E32" i="8"/>
  <c r="E33" i="8"/>
  <c r="E34" i="8"/>
  <c r="D27" i="8"/>
  <c r="C28" i="8"/>
  <c r="D10" i="8"/>
  <c r="E17" i="8"/>
  <c r="F21" i="8"/>
  <c r="F20" i="8" s="1"/>
  <c r="C12" i="8"/>
  <c r="C10" i="8"/>
  <c r="B12" i="8"/>
  <c r="B10" i="8"/>
  <c r="D28" i="3"/>
  <c r="D24" i="3"/>
  <c r="E28" i="3"/>
  <c r="H28" i="3" s="1"/>
  <c r="H31" i="3"/>
  <c r="G31" i="3"/>
  <c r="H29" i="3"/>
  <c r="H30" i="3"/>
  <c r="G29" i="3"/>
  <c r="G30" i="3"/>
  <c r="E24" i="3"/>
  <c r="H12" i="3"/>
  <c r="G12" i="3"/>
  <c r="F11" i="3"/>
  <c r="D23" i="3" l="1"/>
  <c r="E23" i="3"/>
  <c r="G28" i="3"/>
  <c r="E11" i="3"/>
  <c r="D11" i="3"/>
  <c r="E16" i="8" l="1"/>
  <c r="E15" i="8" l="1"/>
  <c r="G11" i="10"/>
  <c r="I20" i="7"/>
  <c r="F34" i="8"/>
  <c r="F16" i="8"/>
  <c r="F10" i="8" s="1"/>
  <c r="I19" i="7"/>
  <c r="I18" i="7" l="1"/>
  <c r="F33" i="8"/>
  <c r="E14" i="8"/>
  <c r="H11" i="7"/>
  <c r="H12" i="7"/>
  <c r="H13" i="7"/>
  <c r="E12" i="5"/>
  <c r="I9" i="10"/>
  <c r="I12" i="10"/>
  <c r="I13" i="10"/>
  <c r="G26" i="3"/>
  <c r="G27" i="3"/>
  <c r="G25" i="3"/>
  <c r="G14" i="3"/>
  <c r="G15" i="3"/>
  <c r="E13" i="8" l="1"/>
  <c r="E23" i="7"/>
  <c r="H34" i="10"/>
  <c r="H37" i="10" s="1"/>
  <c r="I11" i="7"/>
  <c r="I12" i="7"/>
  <c r="I13" i="7"/>
  <c r="E15" i="7"/>
  <c r="E10" i="7"/>
  <c r="E9" i="7" s="1"/>
  <c r="E8" i="7" s="1"/>
  <c r="E6" i="7" s="1"/>
  <c r="F10" i="7"/>
  <c r="I9" i="7" s="1"/>
  <c r="F12" i="5"/>
  <c r="F11" i="5" s="1"/>
  <c r="F10" i="5" s="1"/>
  <c r="F36" i="8"/>
  <c r="F29" i="8"/>
  <c r="C35" i="8"/>
  <c r="C27" i="8" s="1"/>
  <c r="H26" i="3"/>
  <c r="H27" i="3"/>
  <c r="H25" i="3"/>
  <c r="H13" i="3"/>
  <c r="H14" i="3"/>
  <c r="H15" i="3"/>
  <c r="E10" i="3"/>
  <c r="H21" i="10"/>
  <c r="J13" i="10"/>
  <c r="J12" i="10"/>
  <c r="J10" i="10"/>
  <c r="J9" i="10"/>
  <c r="G34" i="10"/>
  <c r="G37" i="10" s="1"/>
  <c r="G21" i="10"/>
  <c r="G8" i="10"/>
  <c r="I8" i="10" s="1"/>
  <c r="F37" i="10"/>
  <c r="F21" i="10"/>
  <c r="E12" i="8" l="1"/>
  <c r="H11" i="3"/>
  <c r="E11" i="5"/>
  <c r="G24" i="3"/>
  <c r="H10" i="7"/>
  <c r="F10" i="3"/>
  <c r="G10" i="3" s="1"/>
  <c r="G11" i="3"/>
  <c r="E10" i="5"/>
  <c r="G14" i="10"/>
  <c r="I10" i="7"/>
  <c r="H24" i="3"/>
  <c r="H23" i="3" s="1"/>
  <c r="F23" i="3"/>
  <c r="E11" i="8" l="1"/>
  <c r="H9" i="7"/>
  <c r="E27" i="8"/>
  <c r="G23" i="3"/>
  <c r="E7" i="7"/>
  <c r="E10" i="8"/>
  <c r="F7" i="7"/>
  <c r="J34" i="10" l="1"/>
  <c r="J37" i="10" s="1"/>
  <c r="J21" i="10"/>
  <c r="J11" i="10"/>
  <c r="H11" i="10"/>
  <c r="I11" i="10" s="1"/>
  <c r="F11" i="10"/>
  <c r="J8" i="10"/>
  <c r="F8" i="10"/>
  <c r="F14" i="10" l="1"/>
  <c r="F22" i="10" s="1"/>
  <c r="H14" i="10"/>
  <c r="H22" i="10" s="1"/>
  <c r="H28" i="10" s="1"/>
  <c r="H29" i="10" s="1"/>
  <c r="J14" i="10"/>
  <c r="J22" i="10" s="1"/>
  <c r="J28" i="10" s="1"/>
  <c r="J29" i="10" s="1"/>
  <c r="F28" i="10" l="1"/>
  <c r="F29" i="10" s="1"/>
  <c r="H8" i="7" l="1"/>
  <c r="I25" i="7"/>
  <c r="I24" i="7" l="1"/>
  <c r="I23" i="7" l="1"/>
  <c r="I8" i="7" s="1"/>
  <c r="I7" i="7" l="1"/>
  <c r="G7" i="7" l="1"/>
  <c r="H6" i="7" s="1"/>
  <c r="H7" i="7" l="1"/>
  <c r="D10" i="3"/>
  <c r="H10" i="3"/>
</calcChain>
</file>

<file path=xl/sharedStrings.xml><?xml version="1.0" encoding="utf-8"?>
<sst xmlns="http://schemas.openxmlformats.org/spreadsheetml/2006/main" count="269" uniqueCount="113">
  <si>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</si>
  <si>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</si>
  <si>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</si>
  <si>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</si>
  <si>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</si>
  <si>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</si>
  <si>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</si>
  <si>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</si>
  <si>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</si>
  <si>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</si>
  <si>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</si>
  <si>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</si>
  <si>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</si>
  <si>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</si>
  <si>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</si>
  <si>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</si>
  <si>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</si>
  <si>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</si>
  <si>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</si>
  <si>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</si>
  <si>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</si>
  <si>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</si>
  <si>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</si>
  <si>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A) SAŽETAK RAČUNA PRIHODA I RASHODA</t>
  </si>
  <si>
    <t>B) SAŽETAK RAČUNA FINANCIRANJA</t>
  </si>
  <si>
    <t>Prihodi iz nadležnog proračuna i od HZZO-a temeljem ugovornih obveza</t>
  </si>
  <si>
    <t>Rashodi za nabavu proizvedene dugotrajne imovine</t>
  </si>
  <si>
    <t>Naziv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</si>
  <si>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</si>
  <si>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</si>
  <si>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</si>
  <si>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</si>
  <si>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</si>
  <si>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</si>
  <si>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</si>
  <si>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</si>
  <si>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</si>
  <si>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</si>
  <si>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</si>
  <si>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</si>
  <si>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</si>
  <si>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</si>
  <si>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</si>
  <si>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</si>
  <si>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</si>
  <si>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</si>
  <si>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</si>
  <si>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</si>
  <si>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</si>
  <si>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</si>
  <si>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</si>
  <si>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</si>
  <si>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</si>
  <si>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</si>
  <si>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</si>
  <si>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</si>
  <si>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</si>
  <si>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</si>
  <si>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</si>
  <si>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Promjena %</t>
  </si>
  <si>
    <t>Promjena</t>
  </si>
  <si>
    <t>Prihodi od prodaje proizvoda i robe te pruženih usluga, prihodi od donacija te povrati po protestiranim jamstvima</t>
  </si>
  <si>
    <t>Financijski rashodi</t>
  </si>
  <si>
    <t>1. OPĆI PRIHODI I PRIMICI</t>
  </si>
  <si>
    <t>1.1. PRIHODI IZ PRORAČUNA</t>
  </si>
  <si>
    <t>9. PRENESENI VIŠAK/MANJAK</t>
  </si>
  <si>
    <t>Izvor financiranja 1.1.</t>
  </si>
  <si>
    <t>Prihodi iz proračuna</t>
  </si>
  <si>
    <t>Izvršenje 2024.</t>
  </si>
  <si>
    <t>Plan 2025.</t>
  </si>
  <si>
    <t>Novi plan 2025.</t>
  </si>
  <si>
    <t>Sufinanciranje</t>
  </si>
  <si>
    <t>Tekuće pomoći</t>
  </si>
  <si>
    <t>Preneseni višak/manjak</t>
  </si>
  <si>
    <t>Višak prihoda</t>
  </si>
  <si>
    <t>Rashod za nabavu neproizvedene dugotrajne imovine</t>
  </si>
  <si>
    <t>Rashodi za dodana ulaganja na nefinancijskoj imovini</t>
  </si>
  <si>
    <t>1.5. OSTALI OPĆI PRIHODI I PRIMICI</t>
  </si>
  <si>
    <t>5.B. POMOĆI ZA PK</t>
  </si>
  <si>
    <t>6.9. DONACIJE ZA PK</t>
  </si>
  <si>
    <t>9.4.PRIHOD ZA POSEBNE NAMJENE PK VIŠAK</t>
  </si>
  <si>
    <t>Izvor financiranja 1.5</t>
  </si>
  <si>
    <t>Ostali opći prihodi i primici</t>
  </si>
  <si>
    <t>Izvor financiranja 5.B.</t>
  </si>
  <si>
    <t>Aktivnost A100002</t>
  </si>
  <si>
    <t>KAZALIŠNE PREDSTAVE</t>
  </si>
  <si>
    <t>Prihodi od poreza</t>
  </si>
  <si>
    <t>Prihodi za posebne namjene za proračunske korisnike</t>
  </si>
  <si>
    <t>Pomoći za proračunske korisnike</t>
  </si>
  <si>
    <t>Izvor financiranja 9.4.</t>
  </si>
  <si>
    <t>Prihod za posebne namjene PK - višak</t>
  </si>
  <si>
    <t>Izvor financiranja 9.6.</t>
  </si>
  <si>
    <t>Donacije za PK - višak</t>
  </si>
  <si>
    <t>Kapitalni projekt K100003</t>
  </si>
  <si>
    <t>NABAVA NEFINANCIJSKE IMOVINE</t>
  </si>
  <si>
    <t xml:space="preserve">Rashodi za dodatna ulaganja u nefinancijsku imovinu </t>
  </si>
  <si>
    <t>Rashodi za nabavu neproizvedene dugotrajne imovine</t>
  </si>
  <si>
    <t>Tekući projekt T100001</t>
  </si>
  <si>
    <t>ODRŽAVANJE VIRKASA</t>
  </si>
  <si>
    <t>Tekući projekt T100003</t>
  </si>
  <si>
    <t>LUTKOKAZ</t>
  </si>
  <si>
    <t>PROGRAM 1001</t>
  </si>
  <si>
    <t>POTREBE GRADA U KULTURI</t>
  </si>
  <si>
    <t>Aktivnost A100001</t>
  </si>
  <si>
    <t>REDOVNA DJELATNOST USTANOVA KULTURE</t>
  </si>
  <si>
    <t>Izvor financiranja 4.G.</t>
  </si>
  <si>
    <t>4.G. PRIHOD ZA POSEBNE NAMJENE PK</t>
  </si>
  <si>
    <t>5. DONACIJE</t>
  </si>
  <si>
    <t>4. POMOĆI</t>
  </si>
  <si>
    <t>6. PRIHOD OD PRODAJE I ZAMJENE NEF. IMOVINE</t>
  </si>
  <si>
    <t xml:space="preserve">I. IZMJENE I DOPUNE FINANCIJSKOG PLANA KAZALIŠTA VIROVITICA ZA 2025. GODINU
</t>
  </si>
  <si>
    <t>08 Društvene djelatnosti</t>
  </si>
  <si>
    <t>0820 Službe kulture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</si>
</sst>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i/>
      <sz val="11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name val="Arial"/>
      <family val="2"/>
      <charset val="238"/>
    </font>
    <font>
      <b/>
      <sz val="11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231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8" fillId="2" borderId="3" xfId="0" quotePrefix="1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0" fontId="9" fillId="3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wrapText="1"/>
    </xf>
    <xf numFmtId="0" fontId="17" fillId="0" borderId="0" xfId="0" quotePrefix="1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4" fontId="6" fillId="0" borderId="3" xfId="0" applyNumberFormat="1" applyFont="1" applyBorder="1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9" fillId="4" borderId="1" xfId="0" quotePrefix="1" applyNumberFormat="1" applyFont="1" applyFill="1" applyBorder="1" applyAlignment="1">
      <alignment horizontal="right"/>
    </xf>
    <xf numFmtId="4" fontId="6" fillId="3" borderId="1" xfId="0" quotePrefix="1" applyNumberFormat="1" applyFont="1" applyFill="1" applyBorder="1" applyAlignment="1">
      <alignment horizontal="right"/>
    </xf>
    <xf numFmtId="4" fontId="9" fillId="3" borderId="1" xfId="0" quotePrefix="1" applyNumberFormat="1" applyFont="1" applyFill="1" applyBorder="1" applyAlignment="1">
      <alignment horizontal="right"/>
    </xf>
    <xf numFmtId="164" fontId="0" fillId="0" borderId="0" xfId="0" applyNumberFormat="1"/>
    <xf numFmtId="164" fontId="2" fillId="0" borderId="0" xfId="0" applyNumberFormat="1" applyFont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 wrapText="1"/>
    </xf>
    <xf numFmtId="164" fontId="6" fillId="3" borderId="3" xfId="0" applyNumberFormat="1" applyFont="1" applyFill="1" applyBorder="1" applyAlignment="1">
      <alignment horizontal="right"/>
    </xf>
    <xf numFmtId="164" fontId="6" fillId="0" borderId="3" xfId="0" applyNumberFormat="1" applyFont="1" applyBorder="1" applyAlignment="1">
      <alignment horizontal="right"/>
    </xf>
    <xf numFmtId="164" fontId="3" fillId="0" borderId="0" xfId="0" applyNumberFormat="1" applyFont="1"/>
    <xf numFmtId="164" fontId="11" fillId="0" borderId="0" xfId="0" applyNumberFormat="1" applyFont="1" applyAlignment="1">
      <alignment wrapText="1"/>
    </xf>
    <xf numFmtId="164" fontId="9" fillId="4" borderId="1" xfId="0" quotePrefix="1" applyNumberFormat="1" applyFont="1" applyFill="1" applyBorder="1" applyAlignment="1">
      <alignment horizontal="right"/>
    </xf>
    <xf numFmtId="164" fontId="9" fillId="3" borderId="1" xfId="0" quotePrefix="1" applyNumberFormat="1" applyFont="1" applyFill="1" applyBorder="1" applyAlignment="1">
      <alignment horizontal="right"/>
    </xf>
    <xf numFmtId="164" fontId="16" fillId="0" borderId="0" xfId="0" applyNumberFormat="1" applyFont="1" applyAlignment="1">
      <alignment wrapText="1"/>
    </xf>
    <xf numFmtId="164" fontId="7" fillId="0" borderId="0" xfId="0" applyNumberFormat="1" applyFont="1"/>
    <xf numFmtId="4" fontId="2" fillId="0" borderId="0" xfId="0" applyNumberFormat="1" applyFont="1" applyAlignment="1">
      <alignment horizontal="center" vertical="center" wrapText="1"/>
    </xf>
    <xf numFmtId="4" fontId="3" fillId="0" borderId="0" xfId="0" applyNumberFormat="1" applyFont="1" applyAlignment="1">
      <alignment vertical="center" wrapText="1"/>
    </xf>
    <xf numFmtId="4" fontId="14" fillId="0" borderId="5" xfId="0" applyNumberFormat="1" applyFont="1" applyBorder="1" applyAlignment="1">
      <alignment horizontal="right" vertical="center"/>
    </xf>
    <xf numFmtId="4" fontId="6" fillId="2" borderId="3" xfId="0" applyNumberFormat="1" applyFont="1" applyFill="1" applyBorder="1" applyAlignment="1">
      <alignment horizontal="center" vertical="center" wrapText="1"/>
    </xf>
    <xf numFmtId="4" fontId="3" fillId="0" borderId="0" xfId="0" applyNumberFormat="1" applyFont="1"/>
    <xf numFmtId="4" fontId="11" fillId="0" borderId="0" xfId="0" applyNumberFormat="1" applyFont="1" applyAlignment="1">
      <alignment wrapText="1"/>
    </xf>
    <xf numFmtId="4" fontId="16" fillId="0" borderId="0" xfId="0" applyNumberFormat="1" applyFont="1" applyAlignment="1">
      <alignment wrapText="1"/>
    </xf>
    <xf numFmtId="4" fontId="7" fillId="0" borderId="0" xfId="0" applyNumberFormat="1" applyFont="1"/>
    <xf numFmtId="4" fontId="0" fillId="0" borderId="0" xfId="0" applyNumberFormat="1"/>
    <xf numFmtId="4" fontId="6" fillId="0" borderId="4" xfId="0" applyNumberFormat="1" applyFont="1" applyBorder="1" applyAlignment="1">
      <alignment horizontal="center" vertical="center" wrapText="1"/>
    </xf>
    <xf numFmtId="4" fontId="6" fillId="2" borderId="4" xfId="0" applyNumberFormat="1" applyFont="1" applyFill="1" applyBorder="1" applyAlignment="1">
      <alignment horizontal="right"/>
    </xf>
    <xf numFmtId="4" fontId="3" fillId="2" borderId="4" xfId="0" applyNumberFormat="1" applyFont="1" applyFill="1" applyBorder="1" applyAlignment="1">
      <alignment horizontal="right"/>
    </xf>
    <xf numFmtId="4" fontId="3" fillId="2" borderId="3" xfId="0" applyNumberFormat="1" applyFont="1" applyFill="1" applyBorder="1" applyAlignment="1">
      <alignment horizontal="right"/>
    </xf>
    <xf numFmtId="0" fontId="7" fillId="2" borderId="3" xfId="0" quotePrefix="1" applyFont="1" applyFill="1" applyBorder="1" applyAlignment="1">
      <alignment horizontal="left" vertical="center" wrapText="1"/>
    </xf>
    <xf numFmtId="164" fontId="3" fillId="0" borderId="0" xfId="0" applyNumberFormat="1" applyFont="1" applyAlignment="1">
      <alignment vertical="center" wrapText="1"/>
    </xf>
    <xf numFmtId="164" fontId="6" fillId="4" borderId="3" xfId="0" applyNumberFormat="1" applyFont="1" applyFill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164" fontId="6" fillId="2" borderId="4" xfId="0" applyNumberFormat="1" applyFont="1" applyFill="1" applyBorder="1" applyAlignment="1">
      <alignment horizontal="right"/>
    </xf>
    <xf numFmtId="164" fontId="3" fillId="2" borderId="3" xfId="0" applyNumberFormat="1" applyFont="1" applyFill="1" applyBorder="1" applyAlignment="1">
      <alignment horizontal="right"/>
    </xf>
    <xf numFmtId="164" fontId="19" fillId="2" borderId="3" xfId="0" applyNumberFormat="1" applyFont="1" applyFill="1" applyBorder="1" applyAlignment="1">
      <alignment horizontal="right"/>
    </xf>
    <xf numFmtId="164" fontId="19" fillId="2" borderId="3" xfId="0" applyNumberFormat="1" applyFont="1" applyFill="1" applyBorder="1" applyAlignment="1">
      <alignment horizontal="center"/>
    </xf>
    <xf numFmtId="4" fontId="6" fillId="0" borderId="0" xfId="0" applyNumberFormat="1" applyFont="1" applyAlignment="1">
      <alignment horizontal="center" vertical="center" wrapText="1"/>
    </xf>
    <xf numFmtId="4" fontId="6" fillId="0" borderId="3" xfId="0" applyNumberFormat="1" applyFont="1" applyBorder="1" applyAlignment="1">
      <alignment horizontal="right" vertical="center" wrapText="1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horizontal="center"/>
    </xf>
    <xf numFmtId="4" fontId="6" fillId="4" borderId="4" xfId="0" applyNumberFormat="1" applyFont="1" applyFill="1" applyBorder="1" applyAlignment="1">
      <alignment horizontal="center" vertical="center" wrapText="1"/>
    </xf>
    <xf numFmtId="4" fontId="9" fillId="4" borderId="3" xfId="0" quotePrefix="1" applyNumberFormat="1" applyFont="1" applyFill="1" applyBorder="1" applyAlignment="1">
      <alignment horizontal="right"/>
    </xf>
    <xf numFmtId="4" fontId="9" fillId="3" borderId="3" xfId="0" quotePrefix="1" applyNumberFormat="1" applyFont="1" applyFill="1" applyBorder="1" applyAlignment="1">
      <alignment horizontal="right"/>
    </xf>
    <xf numFmtId="4" fontId="6" fillId="3" borderId="3" xfId="0" quotePrefix="1" applyNumberFormat="1" applyFont="1" applyFill="1" applyBorder="1" applyAlignment="1">
      <alignment horizontal="right"/>
    </xf>
    <xf numFmtId="164" fontId="20" fillId="2" borderId="3" xfId="0" applyNumberFormat="1" applyFont="1" applyFill="1" applyBorder="1" applyAlignment="1">
      <alignment horizontal="right"/>
    </xf>
    <xf numFmtId="164" fontId="20" fillId="2" borderId="4" xfId="0" applyNumberFormat="1" applyFont="1" applyFill="1" applyBorder="1" applyAlignment="1">
      <alignment horizontal="right"/>
    </xf>
    <xf numFmtId="10" fontId="6" fillId="4" borderId="4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3" borderId="1" xfId="0" quotePrefix="1" applyFont="1" applyFill="1" applyBorder="1" applyAlignment="1">
      <alignment horizontal="left" vertical="center" wrapText="1"/>
    </xf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0" fillId="0" borderId="3" xfId="0" applyBorder="1"/>
    <xf numFmtId="0" fontId="21" fillId="0" borderId="3" xfId="0" applyFont="1" applyBorder="1"/>
    <xf numFmtId="4" fontId="21" fillId="0" borderId="3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0" fontId="23" fillId="0" borderId="3" xfId="0" applyFont="1" applyBorder="1"/>
    <xf numFmtId="2" fontId="22" fillId="0" borderId="3" xfId="0" applyNumberFormat="1" applyFont="1" applyBorder="1"/>
    <xf numFmtId="10" fontId="22" fillId="0" borderId="3" xfId="0" applyNumberFormat="1" applyFont="1" applyBorder="1"/>
    <xf numFmtId="4" fontId="23" fillId="0" borderId="3" xfId="0" applyNumberFormat="1" applyFont="1" applyBorder="1"/>
    <xf numFmtId="10" fontId="23" fillId="0" borderId="3" xfId="0" applyNumberFormat="1" applyFont="1" applyBorder="1"/>
    <xf numFmtId="2" fontId="23" fillId="0" borderId="3" xfId="0" applyNumberFormat="1" applyFont="1" applyBorder="1"/>
    <xf numFmtId="0" fontId="7" fillId="2" borderId="3" xfId="0" applyFont="1" applyFill="1" applyBorder="1" applyAlignment="1">
      <alignment horizontal="left" vertical="center"/>
    </xf>
    <xf numFmtId="0" fontId="22" fillId="0" borderId="0" xfId="0" applyFont="1" applyBorder="1"/>
    <xf numFmtId="4" fontId="22" fillId="0" borderId="0" xfId="0" applyNumberFormat="1" applyFont="1" applyBorder="1"/>
    <xf numFmtId="10" fontId="22" fillId="0" borderId="0" xfId="0" applyNumberFormat="1" applyFont="1" applyBorder="1"/>
    <xf numFmtId="2" fontId="22" fillId="0" borderId="0" xfId="0" applyNumberFormat="1" applyFont="1" applyBorder="1"/>
    <xf numFmtId="0" fontId="24" fillId="2" borderId="3" xfId="0" quotePrefix="1" applyFont="1" applyFill="1" applyBorder="1" applyAlignment="1">
      <alignment horizontal="left" vertical="center"/>
    </xf>
    <xf numFmtId="164" fontId="3" fillId="0" borderId="4" xfId="0" applyNumberFormat="1" applyFont="1" applyBorder="1" applyAlignment="1">
      <alignment horizontal="center" vertical="center" wrapText="1"/>
    </xf>
    <xf numFmtId="0" fontId="8" fillId="2" borderId="0" xfId="0" quotePrefix="1" applyFont="1" applyFill="1" applyBorder="1" applyAlignment="1">
      <alignment horizontal="left" vertical="center"/>
    </xf>
    <xf numFmtId="4" fontId="6" fillId="2" borderId="0" xfId="0" applyNumberFormat="1" applyFont="1" applyFill="1" applyBorder="1" applyAlignment="1">
      <alignment horizontal="right"/>
    </xf>
    <xf numFmtId="4" fontId="3" fillId="2" borderId="0" xfId="0" applyNumberFormat="1" applyFont="1" applyFill="1" applyBorder="1" applyAlignment="1">
      <alignment horizontal="right"/>
    </xf>
    <xf numFmtId="164" fontId="3" fillId="0" borderId="0" xfId="0" applyNumberFormat="1" applyFont="1" applyBorder="1" applyAlignment="1">
      <alignment horizontal="center" vertical="center" wrapText="1"/>
    </xf>
    <xf numFmtId="0" fontId="1" fillId="0" borderId="3" xfId="0" applyFont="1" applyBorder="1"/>
    <xf numFmtId="0" fontId="25" fillId="5" borderId="6" xfId="0" applyFont="1" applyFill="1" applyBorder="1" applyAlignment="1">
      <alignment horizontal="left" vertical="center" wrapText="1"/>
    </xf>
    <xf numFmtId="0" fontId="25" fillId="5" borderId="3" xfId="0" applyFont="1" applyFill="1" applyBorder="1" applyAlignment="1">
      <alignment horizontal="left" vertical="center" wrapText="1"/>
    </xf>
    <xf numFmtId="0" fontId="25" fillId="5" borderId="3" xfId="0" applyFont="1" applyFill="1" applyBorder="1" applyAlignment="1">
      <alignment horizontal="left" vertical="center" wrapText="1"/>
    </xf>
    <xf numFmtId="4" fontId="25" fillId="5" borderId="4" xfId="0" applyNumberFormat="1" applyFont="1" applyFill="1" applyBorder="1" applyAlignment="1">
      <alignment horizontal="center"/>
    </xf>
    <xf numFmtId="10" fontId="25" fillId="5" borderId="4" xfId="0" applyNumberFormat="1" applyFont="1" applyFill="1" applyBorder="1" applyAlignment="1">
      <alignment horizontal="center"/>
    </xf>
    <xf numFmtId="4" fontId="25" fillId="5" borderId="4" xfId="0" applyNumberFormat="1" applyFont="1" applyFill="1" applyBorder="1" applyAlignment="1">
      <alignment horizontal="right"/>
    </xf>
    <xf numFmtId="0" fontId="26" fillId="2" borderId="6" xfId="0" applyFont="1" applyFill="1" applyBorder="1" applyAlignment="1">
      <alignment horizontal="left" vertical="center" wrapText="1"/>
    </xf>
    <xf numFmtId="0" fontId="26" fillId="2" borderId="3" xfId="0" applyFont="1" applyFill="1" applyBorder="1" applyAlignment="1">
      <alignment horizontal="left" vertical="center" wrapText="1"/>
    </xf>
    <xf numFmtId="4" fontId="26" fillId="2" borderId="3" xfId="0" applyNumberFormat="1" applyFont="1" applyFill="1" applyBorder="1" applyAlignment="1">
      <alignment wrapText="1"/>
    </xf>
    <xf numFmtId="4" fontId="25" fillId="2" borderId="4" xfId="0" applyNumberFormat="1" applyFont="1" applyFill="1" applyBorder="1" applyAlignment="1">
      <alignment horizontal="right"/>
    </xf>
    <xf numFmtId="4" fontId="25" fillId="2" borderId="3" xfId="0" applyNumberFormat="1" applyFont="1" applyFill="1" applyBorder="1" applyAlignment="1">
      <alignment horizontal="right"/>
    </xf>
    <xf numFmtId="10" fontId="25" fillId="0" borderId="4" xfId="0" applyNumberFormat="1" applyFont="1" applyBorder="1" applyAlignment="1">
      <alignment horizontal="right"/>
    </xf>
    <xf numFmtId="0" fontId="27" fillId="2" borderId="6" xfId="0" applyFont="1" applyFill="1" applyBorder="1" applyAlignment="1">
      <alignment horizontal="left" vertical="center" wrapText="1"/>
    </xf>
    <xf numFmtId="0" fontId="27" fillId="2" borderId="3" xfId="0" applyFont="1" applyFill="1" applyBorder="1" applyAlignment="1">
      <alignment horizontal="left" vertical="center" wrapText="1"/>
    </xf>
    <xf numFmtId="0" fontId="27" fillId="2" borderId="3" xfId="0" applyFont="1" applyFill="1" applyBorder="1" applyAlignment="1">
      <alignment horizontal="left" vertical="center" wrapText="1"/>
    </xf>
    <xf numFmtId="4" fontId="27" fillId="2" borderId="4" xfId="0" applyNumberFormat="1" applyFont="1" applyFill="1" applyBorder="1" applyAlignment="1">
      <alignment horizontal="right"/>
    </xf>
    <xf numFmtId="4" fontId="27" fillId="2" borderId="3" xfId="0" applyNumberFormat="1" applyFont="1" applyFill="1" applyBorder="1" applyAlignment="1">
      <alignment horizontal="right"/>
    </xf>
    <xf numFmtId="10" fontId="27" fillId="0" borderId="4" xfId="0" applyNumberFormat="1" applyFont="1" applyBorder="1" applyAlignment="1">
      <alignment horizontal="right"/>
    </xf>
    <xf numFmtId="0" fontId="26" fillId="2" borderId="7" xfId="0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4" xfId="0" applyFont="1" applyFill="1" applyBorder="1" applyAlignment="1">
      <alignment horizontal="left" vertical="center" wrapText="1"/>
    </xf>
    <xf numFmtId="0" fontId="26" fillId="2" borderId="3" xfId="0" applyFont="1" applyFill="1" applyBorder="1" applyAlignment="1">
      <alignment horizontal="left" vertical="center" wrapText="1"/>
    </xf>
    <xf numFmtId="0" fontId="27" fillId="2" borderId="7" xfId="0" applyFont="1" applyFill="1" applyBorder="1" applyAlignment="1">
      <alignment horizontal="left" vertical="center" wrapText="1"/>
    </xf>
    <xf numFmtId="0" fontId="26" fillId="2" borderId="2" xfId="0" applyFont="1" applyFill="1" applyBorder="1" applyAlignment="1">
      <alignment horizontal="left" vertical="center" wrapText="1"/>
    </xf>
    <xf numFmtId="0" fontId="26" fillId="2" borderId="4" xfId="0" applyFont="1" applyFill="1" applyBorder="1" applyAlignment="1">
      <alignment horizontal="left" vertical="center" wrapText="1"/>
    </xf>
    <xf numFmtId="0" fontId="25" fillId="2" borderId="7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center" wrapText="1"/>
    </xf>
    <xf numFmtId="0" fontId="25" fillId="2" borderId="3" xfId="0" applyFont="1" applyFill="1" applyBorder="1" applyAlignment="1">
      <alignment horizontal="left" vertical="center" wrapText="1"/>
    </xf>
    <xf numFmtId="0" fontId="27" fillId="2" borderId="7" xfId="0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4" xfId="0" applyFont="1" applyFill="1" applyBorder="1" applyAlignment="1">
      <alignment horizontal="left" vertical="center" wrapText="1"/>
    </xf>
    <xf numFmtId="0" fontId="25" fillId="2" borderId="7" xfId="0" applyFont="1" applyFill="1" applyBorder="1" applyAlignment="1">
      <alignment horizontal="left" vertical="center" wrapText="1"/>
    </xf>
    <xf numFmtId="4" fontId="25" fillId="5" borderId="3" xfId="0" applyNumberFormat="1" applyFont="1" applyFill="1" applyBorder="1" applyAlignment="1">
      <alignment horizontal="center"/>
    </xf>
    <xf numFmtId="0" fontId="25" fillId="2" borderId="6" xfId="0" applyFont="1" applyFill="1" applyBorder="1" applyAlignment="1">
      <alignment horizontal="left" vertical="center" wrapText="1"/>
    </xf>
    <xf numFmtId="0" fontId="25" fillId="2" borderId="3" xfId="0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vertical="center" wrapText="1"/>
    </xf>
    <xf numFmtId="0" fontId="27" fillId="2" borderId="4" xfId="0" applyFont="1" applyFill="1" applyBorder="1" applyAlignment="1">
      <alignment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4" fontId="29" fillId="0" borderId="3" xfId="0" applyNumberFormat="1" applyFont="1" applyBorder="1"/>
    <xf numFmtId="0" fontId="25" fillId="5" borderId="1" xfId="0" applyFont="1" applyFill="1" applyBorder="1" applyAlignment="1">
      <alignment horizontal="left" vertical="center" wrapText="1"/>
    </xf>
    <xf numFmtId="4" fontId="29" fillId="5" borderId="3" xfId="0" applyNumberFormat="1" applyFont="1" applyFill="1" applyBorder="1" applyAlignment="1">
      <alignment horizontal="center"/>
    </xf>
    <xf numFmtId="0" fontId="26" fillId="2" borderId="1" xfId="0" applyFont="1" applyFill="1" applyBorder="1" applyAlignment="1">
      <alignment horizontal="left" vertical="center" wrapText="1"/>
    </xf>
    <xf numFmtId="4" fontId="26" fillId="2" borderId="1" xfId="0" applyNumberFormat="1" applyFont="1" applyFill="1" applyBorder="1" applyAlignment="1">
      <alignment wrapText="1"/>
    </xf>
    <xf numFmtId="0" fontId="27" fillId="2" borderId="8" xfId="0" applyFont="1" applyFill="1" applyBorder="1" applyAlignment="1">
      <alignment horizontal="left" vertical="center" wrapText="1"/>
    </xf>
    <xf numFmtId="0" fontId="27" fillId="2" borderId="9" xfId="0" applyFont="1" applyFill="1" applyBorder="1" applyAlignment="1">
      <alignment horizontal="left" vertical="center" wrapText="1"/>
    </xf>
    <xf numFmtId="0" fontId="27" fillId="2" borderId="10" xfId="0" applyFont="1" applyFill="1" applyBorder="1" applyAlignment="1">
      <alignment horizontal="left" vertical="center" wrapText="1"/>
    </xf>
    <xf numFmtId="10" fontId="25" fillId="2" borderId="4" xfId="0" applyNumberFormat="1" applyFont="1" applyFill="1" applyBorder="1" applyAlignment="1">
      <alignment horizontal="right"/>
    </xf>
    <xf numFmtId="10" fontId="27" fillId="2" borderId="4" xfId="0" applyNumberFormat="1" applyFont="1" applyFill="1" applyBorder="1" applyAlignment="1">
      <alignment horizontal="right"/>
    </xf>
    <xf numFmtId="0" fontId="25" fillId="5" borderId="7" xfId="0" applyFont="1" applyFill="1" applyBorder="1" applyAlignment="1">
      <alignment horizontal="left" vertical="center" wrapText="1"/>
    </xf>
    <xf numFmtId="0" fontId="25" fillId="5" borderId="2" xfId="0" applyFont="1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5" fillId="4" borderId="4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/>
    </xf>
    <xf numFmtId="4" fontId="25" fillId="4" borderId="4" xfId="0" applyNumberFormat="1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left"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27" fillId="2" borderId="1" xfId="0" applyFont="1" applyFill="1" applyBorder="1" applyAlignment="1">
      <alignment horizontal="left" vertical="center" wrapText="1" indent="1"/>
    </xf>
    <xf numFmtId="0" fontId="27" fillId="2" borderId="2" xfId="0" applyFont="1" applyFill="1" applyBorder="1" applyAlignment="1">
      <alignment horizontal="left" vertical="center" wrapText="1" indent="1"/>
    </xf>
    <xf numFmtId="0" fontId="27" fillId="2" borderId="4" xfId="0" applyFont="1" applyFill="1" applyBorder="1" applyAlignment="1">
      <alignment horizontal="left" vertical="center" wrapText="1" indent="1"/>
    </xf>
    <xf numFmtId="0" fontId="27" fillId="2" borderId="1" xfId="0" applyFont="1" applyFill="1" applyBorder="1" applyAlignment="1">
      <alignment horizontal="left" vertical="center" wrapText="1" indent="1"/>
    </xf>
    <xf numFmtId="0" fontId="27" fillId="2" borderId="2" xfId="0" applyFont="1" applyFill="1" applyBorder="1" applyAlignment="1">
      <alignment horizontal="left" vertical="center" wrapText="1" indent="1"/>
    </xf>
    <xf numFmtId="0" fontId="27" fillId="2" borderId="4" xfId="0" applyFont="1" applyFill="1" applyBorder="1" applyAlignment="1">
      <alignment horizontal="left" vertical="center" wrapText="1" indent="1"/>
    </xf>
    <xf numFmtId="0" fontId="25" fillId="6" borderId="1" xfId="0" applyFont="1" applyFill="1" applyBorder="1" applyAlignment="1">
      <alignment horizontal="left" vertical="center" wrapText="1"/>
    </xf>
    <xf numFmtId="0" fontId="25" fillId="6" borderId="2" xfId="0" applyFont="1" applyFill="1" applyBorder="1" applyAlignment="1">
      <alignment horizontal="left" vertical="center" wrapText="1"/>
    </xf>
    <xf numFmtId="0" fontId="25" fillId="6" borderId="4" xfId="0" applyFont="1" applyFill="1" applyBorder="1" applyAlignment="1">
      <alignment horizontal="left" vertical="center" wrapText="1"/>
    </xf>
    <xf numFmtId="0" fontId="25" fillId="6" borderId="4" xfId="0" applyFont="1" applyFill="1" applyBorder="1" applyAlignment="1">
      <alignment horizontal="left" vertical="center" wrapText="1"/>
    </xf>
    <xf numFmtId="4" fontId="25" fillId="6" borderId="4" xfId="0" applyNumberFormat="1" applyFont="1" applyFill="1" applyBorder="1" applyAlignment="1">
      <alignment horizontal="right"/>
    </xf>
    <xf numFmtId="4" fontId="6" fillId="6" borderId="4" xfId="0" applyNumberFormat="1" applyFont="1" applyFill="1" applyBorder="1" applyAlignment="1">
      <alignment horizontal="right"/>
    </xf>
    <xf numFmtId="164" fontId="6" fillId="6" borderId="4" xfId="0" applyNumberFormat="1" applyFont="1" applyFill="1" applyBorder="1" applyAlignment="1">
      <alignment horizontal="right"/>
    </xf>
    <xf numFmtId="4" fontId="25" fillId="0" borderId="4" xfId="0" applyNumberFormat="1" applyFont="1" applyFill="1" applyBorder="1" applyAlignment="1">
      <alignment horizontal="right"/>
    </xf>
    <xf numFmtId="4" fontId="27" fillId="0" borderId="4" xfId="0" applyNumberFormat="1" applyFont="1" applyFill="1" applyBorder="1" applyAlignment="1">
      <alignment horizontal="right"/>
    </xf>
    <xf numFmtId="10" fontId="27" fillId="0" borderId="3" xfId="0" applyNumberFormat="1" applyFont="1" applyBorder="1" applyAlignment="1">
      <alignment horizontal="right"/>
    </xf>
    <xf numFmtId="4" fontId="27" fillId="0" borderId="3" xfId="0" applyNumberFormat="1" applyFont="1" applyFill="1" applyBorder="1" applyAlignment="1">
      <alignment horizontal="right"/>
    </xf>
    <xf numFmtId="0" fontId="9" fillId="2" borderId="6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164" fontId="20" fillId="2" borderId="4" xfId="0" applyNumberFormat="1" applyFont="1" applyFill="1" applyBorder="1" applyAlignment="1">
      <alignment horizontal="center"/>
    </xf>
    <xf numFmtId="4" fontId="3" fillId="2" borderId="3" xfId="0" applyNumberFormat="1" applyFont="1" applyFill="1" applyBorder="1" applyAlignment="1">
      <alignment horizontal="center"/>
    </xf>
  </cellXfs>
  <cellStyles count="2">
    <cellStyle name="Normalno" xfId="0" builtinId="0"/>
    <cellStyle name="Normalno 3" xfId="1" xr:uid="{AA068306-CBEA-40ED-9FC2-28A73DE19A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opLeftCell="A13" workbookViewId="0">
      <selection activeCell="G22" sqref="G22"/>
    </sheetView>
  </sheetViews>
  <sheetFormatPr defaultRowHeight="15" x14ac:dyDescent="0.25"/>
  <cols>
    <col min="5" max="8" width="25.28515625" customWidth="1"/>
    <col min="9" max="9" width="25.28515625" style="52" customWidth="1"/>
    <col min="10" max="10" width="25.28515625" style="72" customWidth="1"/>
    <col min="12" max="12" width="9.140625" style="52"/>
  </cols>
  <sheetData>
    <row r="1" spans="1:10" ht="42" customHeight="1" x14ac:dyDescent="0.25">
      <c r="A1" s="100" t="s">
        <v>110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0" ht="18" x14ac:dyDescent="0.25">
      <c r="A2" s="4"/>
      <c r="B2" s="4"/>
      <c r="C2" s="4"/>
      <c r="D2" s="4"/>
      <c r="E2" s="4"/>
      <c r="F2" s="4"/>
      <c r="G2" s="4"/>
      <c r="H2" s="4"/>
      <c r="I2" s="53"/>
      <c r="J2" s="64"/>
    </row>
    <row r="3" spans="1:10" ht="15.75" x14ac:dyDescent="0.25">
      <c r="A3" s="100" t="s">
        <v>17</v>
      </c>
      <c r="B3" s="100"/>
      <c r="C3" s="100"/>
      <c r="D3" s="100"/>
      <c r="E3" s="100"/>
      <c r="F3" s="100"/>
      <c r="G3" s="100"/>
      <c r="H3" s="100"/>
      <c r="I3" s="100"/>
      <c r="J3" s="101"/>
    </row>
    <row r="4" spans="1:10" ht="18" x14ac:dyDescent="0.25">
      <c r="A4" s="4"/>
      <c r="B4" s="4"/>
      <c r="C4" s="4"/>
      <c r="D4" s="4"/>
      <c r="E4" s="4"/>
      <c r="F4" s="4"/>
      <c r="G4" s="4"/>
      <c r="H4" s="4"/>
      <c r="I4" s="53"/>
      <c r="J4" s="65"/>
    </row>
    <row r="5" spans="1:10" ht="15.75" x14ac:dyDescent="0.25">
      <c r="A5" s="100" t="s">
        <v>23</v>
      </c>
      <c r="B5" s="102"/>
      <c r="C5" s="102"/>
      <c r="D5" s="102"/>
      <c r="E5" s="102"/>
      <c r="F5" s="102"/>
      <c r="G5" s="102"/>
      <c r="H5" s="102"/>
      <c r="I5" s="102"/>
      <c r="J5" s="102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54"/>
      <c r="J6" s="66" t="s">
        <v>28</v>
      </c>
    </row>
    <row r="7" spans="1:10" x14ac:dyDescent="0.25">
      <c r="A7" s="25"/>
      <c r="B7" s="26"/>
      <c r="C7" s="26"/>
      <c r="D7" s="27"/>
      <c r="E7" s="28"/>
      <c r="F7" s="3" t="s">
        <v>68</v>
      </c>
      <c r="G7" s="3" t="s">
        <v>69</v>
      </c>
      <c r="H7" s="3" t="s">
        <v>60</v>
      </c>
      <c r="I7" s="55" t="s">
        <v>59</v>
      </c>
      <c r="J7" s="67" t="s">
        <v>70</v>
      </c>
    </row>
    <row r="8" spans="1:10" x14ac:dyDescent="0.25">
      <c r="A8" s="103" t="s">
        <v>0</v>
      </c>
      <c r="B8" s="104"/>
      <c r="C8" s="104"/>
      <c r="D8" s="104"/>
      <c r="E8" s="105"/>
      <c r="F8" s="48">
        <f>F9+F10</f>
        <v>891539.53</v>
      </c>
      <c r="G8" s="48">
        <f>G9+G10</f>
        <v>971600</v>
      </c>
      <c r="H8" s="48">
        <v>22200</v>
      </c>
      <c r="I8" s="56">
        <f>H8/G8</f>
        <v>2.284890901605599E-2</v>
      </c>
      <c r="J8" s="48">
        <f>J9+J10</f>
        <v>993800</v>
      </c>
    </row>
    <row r="9" spans="1:10" x14ac:dyDescent="0.25">
      <c r="A9" s="106" t="s">
        <v>29</v>
      </c>
      <c r="B9" s="107"/>
      <c r="C9" s="107"/>
      <c r="D9" s="107"/>
      <c r="E9" s="99"/>
      <c r="F9" s="47">
        <v>891539.53</v>
      </c>
      <c r="G9" s="47">
        <v>971600</v>
      </c>
      <c r="H9" s="47">
        <v>22200</v>
      </c>
      <c r="I9" s="57">
        <f>H9/G9</f>
        <v>2.284890901605599E-2</v>
      </c>
      <c r="J9" s="47">
        <f>G9+H9</f>
        <v>993800</v>
      </c>
    </row>
    <row r="10" spans="1:10" x14ac:dyDescent="0.25">
      <c r="A10" s="98" t="s">
        <v>30</v>
      </c>
      <c r="B10" s="99"/>
      <c r="C10" s="99"/>
      <c r="D10" s="99"/>
      <c r="E10" s="99"/>
      <c r="F10" s="47">
        <v>0</v>
      </c>
      <c r="G10" s="47">
        <v>0</v>
      </c>
      <c r="H10" s="47">
        <v>0</v>
      </c>
      <c r="I10" s="57">
        <v>0</v>
      </c>
      <c r="J10" s="47">
        <f>G10+H10</f>
        <v>0</v>
      </c>
    </row>
    <row r="11" spans="1:10" x14ac:dyDescent="0.25">
      <c r="A11" s="29" t="s">
        <v>1</v>
      </c>
      <c r="B11" s="37"/>
      <c r="C11" s="37"/>
      <c r="D11" s="37"/>
      <c r="E11" s="37"/>
      <c r="F11" s="48">
        <f>F12+F13</f>
        <v>930282.03999999992</v>
      </c>
      <c r="G11" s="48">
        <f>G12+G13</f>
        <v>971600</v>
      </c>
      <c r="H11" s="48">
        <f>H12+H13</f>
        <v>22200</v>
      </c>
      <c r="I11" s="56">
        <f>H11/G11</f>
        <v>2.284890901605599E-2</v>
      </c>
      <c r="J11" s="48">
        <f>J12+J13</f>
        <v>993800</v>
      </c>
    </row>
    <row r="12" spans="1:10" x14ac:dyDescent="0.25">
      <c r="A12" s="108" t="s">
        <v>31</v>
      </c>
      <c r="B12" s="107"/>
      <c r="C12" s="107"/>
      <c r="D12" s="107"/>
      <c r="E12" s="107"/>
      <c r="F12" s="47">
        <v>904291.59</v>
      </c>
      <c r="G12" s="47">
        <v>940500</v>
      </c>
      <c r="H12" s="47">
        <v>19900</v>
      </c>
      <c r="I12" s="57">
        <f>H12/G12</f>
        <v>2.1158958001063263E-2</v>
      </c>
      <c r="J12" s="47">
        <f>G12+H12</f>
        <v>960400</v>
      </c>
    </row>
    <row r="13" spans="1:10" x14ac:dyDescent="0.25">
      <c r="A13" s="98" t="s">
        <v>32</v>
      </c>
      <c r="B13" s="99"/>
      <c r="C13" s="99"/>
      <c r="D13" s="99"/>
      <c r="E13" s="99"/>
      <c r="F13" s="47">
        <v>25990.45</v>
      </c>
      <c r="G13" s="47">
        <v>31100</v>
      </c>
      <c r="H13" s="47">
        <v>2300</v>
      </c>
      <c r="I13" s="57">
        <f>H13/G13</f>
        <v>7.3954983922829579E-2</v>
      </c>
      <c r="J13" s="47">
        <f>G13+H13</f>
        <v>33400</v>
      </c>
    </row>
    <row r="14" spans="1:10" x14ac:dyDescent="0.25">
      <c r="A14" s="109" t="s">
        <v>51</v>
      </c>
      <c r="B14" s="104"/>
      <c r="C14" s="104"/>
      <c r="D14" s="104"/>
      <c r="E14" s="104"/>
      <c r="F14" s="48">
        <f>F8-F11</f>
        <v>-38742.509999999893</v>
      </c>
      <c r="G14" s="48">
        <f>G8-G11</f>
        <v>0</v>
      </c>
      <c r="H14" s="48">
        <f>H8-H11</f>
        <v>0</v>
      </c>
      <c r="I14" s="56">
        <v>0</v>
      </c>
      <c r="J14" s="48">
        <f>J8-J11</f>
        <v>0</v>
      </c>
    </row>
    <row r="15" spans="1:10" ht="18" x14ac:dyDescent="0.25">
      <c r="A15" s="4"/>
      <c r="B15" s="20"/>
      <c r="C15" s="20"/>
      <c r="D15" s="20"/>
      <c r="E15" s="20"/>
      <c r="F15" s="20"/>
      <c r="G15" s="20"/>
      <c r="H15" s="21"/>
      <c r="I15" s="58"/>
      <c r="J15" s="68"/>
    </row>
    <row r="16" spans="1:10" ht="15.75" x14ac:dyDescent="0.25">
      <c r="A16" s="100" t="s">
        <v>24</v>
      </c>
      <c r="B16" s="102"/>
      <c r="C16" s="102"/>
      <c r="D16" s="102"/>
      <c r="E16" s="102"/>
      <c r="F16" s="102"/>
      <c r="G16" s="102"/>
      <c r="H16" s="102"/>
      <c r="I16" s="102"/>
      <c r="J16" s="102"/>
    </row>
    <row r="17" spans="1:10" ht="18" x14ac:dyDescent="0.25">
      <c r="A17" s="4"/>
      <c r="B17" s="20"/>
      <c r="C17" s="20"/>
      <c r="D17" s="20"/>
      <c r="E17" s="20"/>
      <c r="F17" s="20"/>
      <c r="G17" s="20"/>
      <c r="H17" s="21"/>
      <c r="I17" s="58"/>
      <c r="J17" s="68"/>
    </row>
    <row r="18" spans="1:10" x14ac:dyDescent="0.25">
      <c r="A18" s="25"/>
      <c r="B18" s="26"/>
      <c r="C18" s="26"/>
      <c r="D18" s="27"/>
      <c r="E18" s="28"/>
      <c r="F18" s="3" t="s">
        <v>68</v>
      </c>
      <c r="G18" s="3" t="s">
        <v>69</v>
      </c>
      <c r="H18" s="3" t="s">
        <v>60</v>
      </c>
      <c r="I18" s="55" t="s">
        <v>59</v>
      </c>
      <c r="J18" s="67" t="s">
        <v>70</v>
      </c>
    </row>
    <row r="19" spans="1:10" x14ac:dyDescent="0.25">
      <c r="A19" s="98" t="s">
        <v>33</v>
      </c>
      <c r="B19" s="99"/>
      <c r="C19" s="99"/>
      <c r="D19" s="99"/>
      <c r="E19" s="99"/>
      <c r="F19" s="47">
        <v>0</v>
      </c>
      <c r="G19" s="47">
        <v>0</v>
      </c>
      <c r="H19" s="47">
        <v>0</v>
      </c>
      <c r="I19" s="57">
        <v>0</v>
      </c>
      <c r="J19" s="47">
        <v>0</v>
      </c>
    </row>
    <row r="20" spans="1:10" x14ac:dyDescent="0.25">
      <c r="A20" s="98" t="s">
        <v>34</v>
      </c>
      <c r="B20" s="99"/>
      <c r="C20" s="99"/>
      <c r="D20" s="99"/>
      <c r="E20" s="99"/>
      <c r="F20" s="47">
        <v>0</v>
      </c>
      <c r="G20" s="47">
        <v>0</v>
      </c>
      <c r="H20" s="47">
        <v>0</v>
      </c>
      <c r="I20" s="57">
        <v>0</v>
      </c>
      <c r="J20" s="47">
        <v>0</v>
      </c>
    </row>
    <row r="21" spans="1:10" x14ac:dyDescent="0.25">
      <c r="A21" s="109" t="s">
        <v>2</v>
      </c>
      <c r="B21" s="104"/>
      <c r="C21" s="104"/>
      <c r="D21" s="104"/>
      <c r="E21" s="104"/>
      <c r="F21" s="48">
        <f>F19-F20</f>
        <v>0</v>
      </c>
      <c r="G21" s="48">
        <f>G19-G20</f>
        <v>0</v>
      </c>
      <c r="H21" s="48">
        <f>H19-H20</f>
        <v>0</v>
      </c>
      <c r="I21" s="56">
        <v>0</v>
      </c>
      <c r="J21" s="48">
        <f>J19-J20</f>
        <v>0</v>
      </c>
    </row>
    <row r="22" spans="1:10" x14ac:dyDescent="0.25">
      <c r="A22" s="109" t="s">
        <v>52</v>
      </c>
      <c r="B22" s="104"/>
      <c r="C22" s="104"/>
      <c r="D22" s="104"/>
      <c r="E22" s="104"/>
      <c r="F22" s="48">
        <f>F14+F21</f>
        <v>-38742.509999999893</v>
      </c>
      <c r="G22" s="48">
        <v>-24667.200000000001</v>
      </c>
      <c r="H22" s="48">
        <f>H14+H21</f>
        <v>0</v>
      </c>
      <c r="I22" s="56">
        <v>0</v>
      </c>
      <c r="J22" s="48">
        <f>J14+J21</f>
        <v>0</v>
      </c>
    </row>
    <row r="23" spans="1:10" ht="18" x14ac:dyDescent="0.25">
      <c r="A23" s="19"/>
      <c r="B23" s="20"/>
      <c r="C23" s="20"/>
      <c r="D23" s="20"/>
      <c r="E23" s="20"/>
      <c r="F23" s="20"/>
      <c r="G23" s="20"/>
      <c r="H23" s="21"/>
      <c r="I23" s="58"/>
      <c r="J23" s="68"/>
    </row>
    <row r="24" spans="1:10" ht="15.75" x14ac:dyDescent="0.25">
      <c r="A24" s="100" t="s">
        <v>53</v>
      </c>
      <c r="B24" s="102"/>
      <c r="C24" s="102"/>
      <c r="D24" s="102"/>
      <c r="E24" s="102"/>
      <c r="F24" s="102"/>
      <c r="G24" s="102"/>
      <c r="H24" s="102"/>
      <c r="I24" s="102"/>
      <c r="J24" s="102"/>
    </row>
    <row r="25" spans="1:10" ht="15.75" x14ac:dyDescent="0.25">
      <c r="A25" s="35"/>
      <c r="B25" s="36"/>
      <c r="C25" s="36"/>
      <c r="D25" s="36"/>
      <c r="E25" s="36"/>
      <c r="F25" s="36"/>
      <c r="G25" s="36"/>
      <c r="H25" s="36"/>
      <c r="I25" s="59"/>
      <c r="J25" s="69"/>
    </row>
    <row r="26" spans="1:10" x14ac:dyDescent="0.25">
      <c r="A26" s="25"/>
      <c r="B26" s="26"/>
      <c r="C26" s="26"/>
      <c r="D26" s="27"/>
      <c r="E26" s="28"/>
      <c r="F26" s="3" t="s">
        <v>68</v>
      </c>
      <c r="G26" s="3" t="s">
        <v>69</v>
      </c>
      <c r="H26" s="3" t="s">
        <v>60</v>
      </c>
      <c r="I26" s="55" t="s">
        <v>59</v>
      </c>
      <c r="J26" s="67" t="s">
        <v>70</v>
      </c>
    </row>
    <row r="27" spans="1:10" ht="15" customHeight="1" x14ac:dyDescent="0.25">
      <c r="A27" s="112" t="s">
        <v>54</v>
      </c>
      <c r="B27" s="113"/>
      <c r="C27" s="113"/>
      <c r="D27" s="113"/>
      <c r="E27" s="114"/>
      <c r="F27" s="49">
        <v>14065.31</v>
      </c>
      <c r="G27" s="49">
        <v>-24677.200000000001</v>
      </c>
      <c r="H27" s="49"/>
      <c r="I27" s="60">
        <v>0</v>
      </c>
      <c r="J27" s="91"/>
    </row>
    <row r="28" spans="1:10" ht="15" customHeight="1" x14ac:dyDescent="0.25">
      <c r="A28" s="109" t="s">
        <v>55</v>
      </c>
      <c r="B28" s="104"/>
      <c r="C28" s="104"/>
      <c r="D28" s="104"/>
      <c r="E28" s="104"/>
      <c r="F28" s="48">
        <f>F22+F27</f>
        <v>-24677.199999999895</v>
      </c>
      <c r="G28" s="51"/>
      <c r="H28" s="51">
        <f>H22+H27</f>
        <v>0</v>
      </c>
      <c r="I28" s="61">
        <v>0</v>
      </c>
      <c r="J28" s="92">
        <f>J22+J27</f>
        <v>0</v>
      </c>
    </row>
    <row r="29" spans="1:10" ht="45" customHeight="1" x14ac:dyDescent="0.25">
      <c r="A29" s="103" t="s">
        <v>56</v>
      </c>
      <c r="B29" s="115"/>
      <c r="C29" s="115"/>
      <c r="D29" s="115"/>
      <c r="E29" s="116"/>
      <c r="F29" s="48">
        <f>F14+F21+F27-F28</f>
        <v>0</v>
      </c>
      <c r="G29" s="51"/>
      <c r="H29" s="51">
        <f>H14+H21+H27-H28</f>
        <v>0</v>
      </c>
      <c r="I29" s="61">
        <v>0</v>
      </c>
      <c r="J29" s="92">
        <f>J14+J21+J27-J28</f>
        <v>0</v>
      </c>
    </row>
    <row r="30" spans="1:10" ht="15.75" x14ac:dyDescent="0.25">
      <c r="A30" s="38"/>
      <c r="B30" s="39"/>
      <c r="C30" s="39"/>
      <c r="D30" s="39"/>
      <c r="E30" s="39"/>
      <c r="F30" s="39"/>
      <c r="G30" s="39"/>
      <c r="H30" s="39"/>
      <c r="I30" s="62"/>
      <c r="J30" s="70"/>
    </row>
    <row r="31" spans="1:10" ht="15.75" x14ac:dyDescent="0.25">
      <c r="A31" s="117" t="s">
        <v>50</v>
      </c>
      <c r="B31" s="117"/>
      <c r="C31" s="117"/>
      <c r="D31" s="117"/>
      <c r="E31" s="117"/>
      <c r="F31" s="117"/>
      <c r="G31" s="117"/>
      <c r="H31" s="117"/>
      <c r="I31" s="117"/>
      <c r="J31" s="117"/>
    </row>
    <row r="32" spans="1:10" ht="18" x14ac:dyDescent="0.25">
      <c r="A32" s="40"/>
      <c r="B32" s="41"/>
      <c r="C32" s="41"/>
      <c r="D32" s="41"/>
      <c r="E32" s="41"/>
      <c r="F32" s="41"/>
      <c r="G32" s="41"/>
      <c r="H32" s="42"/>
      <c r="I32" s="63"/>
      <c r="J32" s="71"/>
    </row>
    <row r="33" spans="1:10" x14ac:dyDescent="0.25">
      <c r="A33" s="43"/>
      <c r="B33" s="44"/>
      <c r="C33" s="44"/>
      <c r="D33" s="45"/>
      <c r="E33" s="46"/>
      <c r="F33" s="3" t="s">
        <v>68</v>
      </c>
      <c r="G33" s="3" t="s">
        <v>69</v>
      </c>
      <c r="H33" s="3" t="s">
        <v>60</v>
      </c>
      <c r="I33" s="55" t="s">
        <v>59</v>
      </c>
      <c r="J33" s="67" t="s">
        <v>70</v>
      </c>
    </row>
    <row r="34" spans="1:10" x14ac:dyDescent="0.25">
      <c r="A34" s="112" t="s">
        <v>54</v>
      </c>
      <c r="B34" s="113"/>
      <c r="C34" s="113"/>
      <c r="D34" s="113"/>
      <c r="E34" s="114"/>
      <c r="F34" s="49">
        <v>0</v>
      </c>
      <c r="G34" s="49">
        <f>F37</f>
        <v>0</v>
      </c>
      <c r="H34" s="49">
        <f>G37</f>
        <v>0</v>
      </c>
      <c r="I34" s="60">
        <v>0</v>
      </c>
      <c r="J34" s="91">
        <f>H37</f>
        <v>0</v>
      </c>
    </row>
    <row r="35" spans="1:10" ht="28.5" customHeight="1" x14ac:dyDescent="0.25">
      <c r="A35" s="112" t="s">
        <v>57</v>
      </c>
      <c r="B35" s="113"/>
      <c r="C35" s="113"/>
      <c r="D35" s="113"/>
      <c r="E35" s="114"/>
      <c r="F35" s="49">
        <v>0</v>
      </c>
      <c r="G35" s="49">
        <v>0</v>
      </c>
      <c r="H35" s="49">
        <v>0</v>
      </c>
      <c r="I35" s="60">
        <v>0</v>
      </c>
      <c r="J35" s="91">
        <v>0</v>
      </c>
    </row>
    <row r="36" spans="1:10" x14ac:dyDescent="0.25">
      <c r="A36" s="112" t="s">
        <v>58</v>
      </c>
      <c r="B36" s="118"/>
      <c r="C36" s="118"/>
      <c r="D36" s="118"/>
      <c r="E36" s="119"/>
      <c r="F36" s="49">
        <v>0</v>
      </c>
      <c r="G36" s="49">
        <v>0</v>
      </c>
      <c r="H36" s="49">
        <v>0</v>
      </c>
      <c r="I36" s="60">
        <v>0</v>
      </c>
      <c r="J36" s="91">
        <v>0</v>
      </c>
    </row>
    <row r="37" spans="1:10" ht="15" customHeight="1" x14ac:dyDescent="0.25">
      <c r="A37" s="109" t="s">
        <v>55</v>
      </c>
      <c r="B37" s="104"/>
      <c r="C37" s="104"/>
      <c r="D37" s="104"/>
      <c r="E37" s="104"/>
      <c r="F37" s="50">
        <f>F34-F35+F36</f>
        <v>0</v>
      </c>
      <c r="G37" s="50">
        <f>G34-G35+G36</f>
        <v>0</v>
      </c>
      <c r="H37" s="50">
        <f>H34-H35+H36</f>
        <v>0</v>
      </c>
      <c r="I37" s="61">
        <v>0</v>
      </c>
      <c r="J37" s="93">
        <f>J34-J35+J36</f>
        <v>0</v>
      </c>
    </row>
    <row r="38" spans="1:10" ht="17.25" customHeight="1" x14ac:dyDescent="0.25"/>
    <row r="39" spans="1:10" x14ac:dyDescent="0.25">
      <c r="A39" s="110"/>
      <c r="B39" s="111"/>
      <c r="C39" s="111"/>
      <c r="D39" s="111"/>
      <c r="E39" s="111"/>
      <c r="F39" s="111"/>
      <c r="G39" s="111"/>
      <c r="H39" s="111"/>
      <c r="I39" s="111"/>
      <c r="J39" s="111"/>
    </row>
    <row r="40" spans="1:10" ht="9" customHeight="1" x14ac:dyDescent="0.25"/>
  </sheetData>
  <mergeCells count="24">
    <mergeCell ref="A39:J39"/>
    <mergeCell ref="A21:E21"/>
    <mergeCell ref="A22:E22"/>
    <mergeCell ref="A24:J24"/>
    <mergeCell ref="A27:E27"/>
    <mergeCell ref="A28:E28"/>
    <mergeCell ref="A29:E29"/>
    <mergeCell ref="A31:J31"/>
    <mergeCell ref="A34:E34"/>
    <mergeCell ref="A35:E35"/>
    <mergeCell ref="A36:E36"/>
    <mergeCell ref="A37:E37"/>
    <mergeCell ref="A20:E20"/>
    <mergeCell ref="A1:J1"/>
    <mergeCell ref="A3:J3"/>
    <mergeCell ref="A5:J5"/>
    <mergeCell ref="A8:E8"/>
    <mergeCell ref="A9:E9"/>
    <mergeCell ref="A10:E10"/>
    <mergeCell ref="A12:E12"/>
    <mergeCell ref="A13:E13"/>
    <mergeCell ref="A14:E14"/>
    <mergeCell ref="A16:J16"/>
    <mergeCell ref="A19:E19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1"/>
  <sheetViews>
    <sheetView topLeftCell="A13" workbookViewId="0">
      <selection activeCell="F24" sqref="F24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6" width="25.28515625" customWidth="1"/>
    <col min="7" max="7" width="25.28515625" style="52" customWidth="1"/>
    <col min="8" max="8" width="25.28515625" customWidth="1"/>
  </cols>
  <sheetData>
    <row r="1" spans="1:10" ht="42" customHeight="1" x14ac:dyDescent="0.25">
      <c r="A1" s="100" t="s">
        <v>110</v>
      </c>
      <c r="B1" s="100"/>
      <c r="C1" s="100"/>
      <c r="D1" s="100"/>
      <c r="E1" s="100"/>
      <c r="F1" s="100"/>
      <c r="G1" s="100"/>
      <c r="H1" s="100"/>
    </row>
    <row r="2" spans="1:10" ht="18" customHeight="1" x14ac:dyDescent="0.25">
      <c r="A2" s="4"/>
      <c r="B2" s="4"/>
      <c r="C2" s="4"/>
      <c r="D2" s="4"/>
      <c r="E2" s="4"/>
      <c r="F2" s="4"/>
      <c r="G2" s="53"/>
      <c r="H2" s="4"/>
    </row>
    <row r="3" spans="1:10" ht="15.75" customHeight="1" x14ac:dyDescent="0.25">
      <c r="A3" s="100" t="s">
        <v>17</v>
      </c>
      <c r="B3" s="100"/>
      <c r="C3" s="100"/>
      <c r="D3" s="100"/>
      <c r="E3" s="100"/>
      <c r="F3" s="100"/>
      <c r="G3" s="100"/>
      <c r="H3" s="100"/>
    </row>
    <row r="4" spans="1:10" ht="18" x14ac:dyDescent="0.25">
      <c r="A4" s="4"/>
      <c r="B4" s="4"/>
      <c r="C4" s="4"/>
      <c r="D4" s="4"/>
      <c r="E4" s="4"/>
      <c r="F4" s="4"/>
      <c r="G4" s="78"/>
      <c r="H4" s="5"/>
    </row>
    <row r="5" spans="1:10" ht="18" customHeight="1" x14ac:dyDescent="0.25">
      <c r="A5" s="100" t="s">
        <v>4</v>
      </c>
      <c r="B5" s="100"/>
      <c r="C5" s="100"/>
      <c r="D5" s="100"/>
      <c r="E5" s="100"/>
      <c r="F5" s="100"/>
      <c r="G5" s="100"/>
      <c r="H5" s="100"/>
    </row>
    <row r="6" spans="1:10" ht="18" x14ac:dyDescent="0.25">
      <c r="A6" s="4"/>
      <c r="B6" s="4"/>
      <c r="C6" s="4"/>
      <c r="D6" s="4"/>
      <c r="E6" s="4"/>
      <c r="F6" s="4"/>
      <c r="G6" s="78"/>
      <c r="H6" s="5"/>
    </row>
    <row r="7" spans="1:10" ht="15.75" customHeight="1" x14ac:dyDescent="0.25">
      <c r="A7" s="100" t="s">
        <v>35</v>
      </c>
      <c r="B7" s="100"/>
      <c r="C7" s="100"/>
      <c r="D7" s="100"/>
      <c r="E7" s="100"/>
      <c r="F7" s="100"/>
      <c r="G7" s="100"/>
      <c r="H7" s="100"/>
    </row>
    <row r="8" spans="1:10" ht="18" x14ac:dyDescent="0.25">
      <c r="A8" s="4"/>
      <c r="B8" s="4"/>
      <c r="C8" s="4"/>
      <c r="D8" s="4"/>
      <c r="E8" s="4"/>
      <c r="F8" s="4"/>
      <c r="G8" s="78"/>
      <c r="H8" s="5"/>
    </row>
    <row r="9" spans="1:10" x14ac:dyDescent="0.25">
      <c r="A9" s="18" t="s">
        <v>5</v>
      </c>
      <c r="B9" s="17" t="s">
        <v>6</v>
      </c>
      <c r="C9" s="17" t="s">
        <v>3</v>
      </c>
      <c r="D9" s="17" t="s">
        <v>68</v>
      </c>
      <c r="E9" s="18" t="s">
        <v>69</v>
      </c>
      <c r="F9" s="18" t="s">
        <v>60</v>
      </c>
      <c r="G9" s="79" t="s">
        <v>59</v>
      </c>
      <c r="H9" s="18" t="s">
        <v>70</v>
      </c>
    </row>
    <row r="10" spans="1:10" x14ac:dyDescent="0.25">
      <c r="A10" s="31"/>
      <c r="B10" s="32"/>
      <c r="C10" s="30" t="s">
        <v>0</v>
      </c>
      <c r="D10" s="73">
        <f>D11</f>
        <v>891539.53</v>
      </c>
      <c r="E10" s="73">
        <f>E11</f>
        <v>971600</v>
      </c>
      <c r="F10" s="73">
        <f>F11</f>
        <v>22200</v>
      </c>
      <c r="G10" s="84">
        <f>F10/E10</f>
        <v>2.284890901605599E-2</v>
      </c>
      <c r="H10" s="73">
        <f>H11</f>
        <v>993800</v>
      </c>
      <c r="J10" s="85"/>
    </row>
    <row r="11" spans="1:10" ht="15.75" customHeight="1" x14ac:dyDescent="0.25">
      <c r="A11" s="11">
        <v>6</v>
      </c>
      <c r="B11" s="11"/>
      <c r="C11" s="11" t="s">
        <v>7</v>
      </c>
      <c r="D11" s="74">
        <f>SUM(D12:D15)</f>
        <v>891539.53</v>
      </c>
      <c r="E11" s="74">
        <f>SUM(E12:E15)</f>
        <v>971600</v>
      </c>
      <c r="F11" s="74">
        <f>SUM(F12:F16)</f>
        <v>22200</v>
      </c>
      <c r="G11" s="83">
        <f>F11/E11</f>
        <v>2.284890901605599E-2</v>
      </c>
      <c r="H11" s="74">
        <f>SUM(H12:H16)</f>
        <v>993800</v>
      </c>
      <c r="J11" s="85"/>
    </row>
    <row r="12" spans="1:10" ht="15.75" customHeight="1" x14ac:dyDescent="0.25">
      <c r="A12" s="11"/>
      <c r="B12" s="15">
        <v>63</v>
      </c>
      <c r="C12" s="15" t="s">
        <v>72</v>
      </c>
      <c r="D12" s="75">
        <v>384790</v>
      </c>
      <c r="E12" s="74">
        <v>422700</v>
      </c>
      <c r="F12" s="74">
        <v>13400</v>
      </c>
      <c r="G12" s="83">
        <f>F12/E12</f>
        <v>3.170096995505086E-2</v>
      </c>
      <c r="H12" s="76">
        <f>E12+F12</f>
        <v>436100</v>
      </c>
      <c r="J12" s="85"/>
    </row>
    <row r="13" spans="1:10" x14ac:dyDescent="0.25">
      <c r="A13" s="12"/>
      <c r="B13" s="12">
        <v>65</v>
      </c>
      <c r="C13" s="12" t="s">
        <v>71</v>
      </c>
      <c r="D13" s="75">
        <v>33433.47</v>
      </c>
      <c r="E13" s="76">
        <v>30300</v>
      </c>
      <c r="F13" s="76">
        <v>4100</v>
      </c>
      <c r="G13" s="94">
        <v>0</v>
      </c>
      <c r="H13" s="76">
        <f>E13+F13</f>
        <v>34400</v>
      </c>
      <c r="J13" s="85"/>
    </row>
    <row r="14" spans="1:10" ht="51" x14ac:dyDescent="0.25">
      <c r="A14" s="12"/>
      <c r="B14" s="12">
        <v>66</v>
      </c>
      <c r="C14" s="77" t="s">
        <v>61</v>
      </c>
      <c r="D14" s="75">
        <v>63022.06</v>
      </c>
      <c r="E14" s="76">
        <v>57000</v>
      </c>
      <c r="F14" s="76">
        <v>3700</v>
      </c>
      <c r="G14" s="94">
        <f>F14/E14</f>
        <v>6.491228070175438E-2</v>
      </c>
      <c r="H14" s="76">
        <f>E14+F14</f>
        <v>60700</v>
      </c>
      <c r="J14" s="85"/>
    </row>
    <row r="15" spans="1:10" ht="38.25" x14ac:dyDescent="0.25">
      <c r="A15" s="12"/>
      <c r="B15" s="12">
        <v>67</v>
      </c>
      <c r="C15" s="15" t="s">
        <v>25</v>
      </c>
      <c r="D15" s="75">
        <v>410294</v>
      </c>
      <c r="E15" s="76">
        <v>461600</v>
      </c>
      <c r="F15" s="76">
        <v>0</v>
      </c>
      <c r="G15" s="94">
        <f>F15/E15</f>
        <v>0</v>
      </c>
      <c r="H15" s="76">
        <f>E15+F15</f>
        <v>461600</v>
      </c>
      <c r="J15" s="85"/>
    </row>
    <row r="16" spans="1:10" x14ac:dyDescent="0.25">
      <c r="A16" s="126">
        <v>9</v>
      </c>
      <c r="B16" s="126"/>
      <c r="C16" s="126" t="s">
        <v>73</v>
      </c>
      <c r="D16" s="126">
        <v>0</v>
      </c>
      <c r="E16" s="129">
        <v>0</v>
      </c>
      <c r="F16" s="129">
        <v>1000</v>
      </c>
      <c r="G16" s="130">
        <v>1</v>
      </c>
      <c r="H16" s="131">
        <v>1000</v>
      </c>
    </row>
    <row r="17" spans="1:8" x14ac:dyDescent="0.25">
      <c r="A17" s="124"/>
      <c r="B17" s="124">
        <v>92</v>
      </c>
      <c r="C17" s="124" t="s">
        <v>74</v>
      </c>
      <c r="D17" s="124">
        <v>0</v>
      </c>
      <c r="E17" s="125">
        <v>0</v>
      </c>
      <c r="F17" s="125">
        <v>1000</v>
      </c>
      <c r="G17" s="128">
        <v>1</v>
      </c>
      <c r="H17" s="127">
        <v>1000</v>
      </c>
    </row>
    <row r="18" spans="1:8" x14ac:dyDescent="0.25">
      <c r="A18" s="133"/>
      <c r="B18" s="133"/>
      <c r="C18" s="133"/>
      <c r="D18" s="133"/>
      <c r="E18" s="134"/>
      <c r="F18" s="134"/>
      <c r="G18" s="135"/>
      <c r="H18" s="136"/>
    </row>
    <row r="19" spans="1:8" x14ac:dyDescent="0.25">
      <c r="A19" s="133"/>
      <c r="B19" s="133"/>
      <c r="C19" s="133"/>
      <c r="D19" s="133"/>
      <c r="E19" s="134"/>
      <c r="F19" s="134"/>
      <c r="G19" s="135"/>
      <c r="H19" s="136"/>
    </row>
    <row r="20" spans="1:8" ht="15.75" x14ac:dyDescent="0.25">
      <c r="A20" s="100" t="s">
        <v>36</v>
      </c>
      <c r="B20" s="120"/>
      <c r="C20" s="120"/>
      <c r="D20" s="120"/>
      <c r="E20" s="120"/>
      <c r="F20" s="120"/>
      <c r="G20" s="120"/>
      <c r="H20" s="120"/>
    </row>
    <row r="21" spans="1:8" ht="18" x14ac:dyDescent="0.25">
      <c r="A21" s="4"/>
      <c r="B21" s="4"/>
      <c r="C21" s="4"/>
      <c r="D21" s="4"/>
      <c r="E21" s="4"/>
      <c r="F21" s="4"/>
      <c r="G21" s="78"/>
      <c r="H21" s="5"/>
    </row>
    <row r="22" spans="1:8" x14ac:dyDescent="0.25">
      <c r="A22" s="18" t="s">
        <v>5</v>
      </c>
      <c r="B22" s="17" t="s">
        <v>6</v>
      </c>
      <c r="C22" s="17" t="s">
        <v>8</v>
      </c>
      <c r="D22" s="17" t="s">
        <v>68</v>
      </c>
      <c r="E22" s="18" t="s">
        <v>69</v>
      </c>
      <c r="F22" s="18" t="s">
        <v>60</v>
      </c>
      <c r="G22" s="79" t="s">
        <v>59</v>
      </c>
      <c r="H22" s="18" t="s">
        <v>70</v>
      </c>
    </row>
    <row r="23" spans="1:8" x14ac:dyDescent="0.25">
      <c r="A23" s="31"/>
      <c r="B23" s="32"/>
      <c r="C23" s="30" t="s">
        <v>1</v>
      </c>
      <c r="D23" s="73">
        <f>D24+D28</f>
        <v>930282.03999999992</v>
      </c>
      <c r="E23" s="73">
        <f>E24+E28</f>
        <v>971600</v>
      </c>
      <c r="F23" s="73">
        <f>F24+F28</f>
        <v>22200</v>
      </c>
      <c r="G23" s="84">
        <f>F23/E23</f>
        <v>2.284890901605599E-2</v>
      </c>
      <c r="H23" s="73">
        <f>H24+H28</f>
        <v>993800</v>
      </c>
    </row>
    <row r="24" spans="1:8" ht="15.75" customHeight="1" x14ac:dyDescent="0.25">
      <c r="A24" s="11">
        <v>3</v>
      </c>
      <c r="B24" s="11"/>
      <c r="C24" s="11" t="s">
        <v>9</v>
      </c>
      <c r="D24" s="74">
        <f>SUM(D25:D27)</f>
        <v>904291.59</v>
      </c>
      <c r="E24" s="74">
        <f>SUM(E25:E27)</f>
        <v>940500</v>
      </c>
      <c r="F24" s="74">
        <v>19900</v>
      </c>
      <c r="G24" s="83">
        <f>F24/E24</f>
        <v>2.1158958001063263E-2</v>
      </c>
      <c r="H24" s="74">
        <f>SUM(H25:H27)</f>
        <v>960400</v>
      </c>
    </row>
    <row r="25" spans="1:8" ht="15.75" customHeight="1" x14ac:dyDescent="0.25">
      <c r="A25" s="11"/>
      <c r="B25" s="15">
        <v>31</v>
      </c>
      <c r="C25" s="15" t="s">
        <v>10</v>
      </c>
      <c r="D25" s="75">
        <v>555579.99</v>
      </c>
      <c r="E25" s="76">
        <v>660900</v>
      </c>
      <c r="F25" s="76">
        <v>0</v>
      </c>
      <c r="G25" s="82">
        <f>F25/E25</f>
        <v>0</v>
      </c>
      <c r="H25" s="76">
        <f>E25+F25</f>
        <v>660900</v>
      </c>
    </row>
    <row r="26" spans="1:8" x14ac:dyDescent="0.25">
      <c r="A26" s="12"/>
      <c r="B26" s="12">
        <v>32</v>
      </c>
      <c r="C26" s="12" t="s">
        <v>20</v>
      </c>
      <c r="D26" s="75">
        <v>348711.6</v>
      </c>
      <c r="E26" s="76">
        <v>279510</v>
      </c>
      <c r="F26" s="76">
        <v>19900</v>
      </c>
      <c r="G26" s="82">
        <f>F26/E26</f>
        <v>7.119602160924475E-2</v>
      </c>
      <c r="H26" s="76">
        <f>E26+F26</f>
        <v>299410</v>
      </c>
    </row>
    <row r="27" spans="1:8" x14ac:dyDescent="0.25">
      <c r="A27" s="12"/>
      <c r="B27" s="12">
        <v>34</v>
      </c>
      <c r="C27" s="12" t="s">
        <v>62</v>
      </c>
      <c r="D27" s="75">
        <v>0</v>
      </c>
      <c r="E27" s="76">
        <v>90</v>
      </c>
      <c r="F27" s="76">
        <v>0</v>
      </c>
      <c r="G27" s="82">
        <f>F27/E27</f>
        <v>0</v>
      </c>
      <c r="H27" s="76">
        <f>E27+F27</f>
        <v>90</v>
      </c>
    </row>
    <row r="28" spans="1:8" ht="25.5" x14ac:dyDescent="0.25">
      <c r="A28" s="14">
        <v>4</v>
      </c>
      <c r="B28" s="14"/>
      <c r="C28" s="22" t="s">
        <v>11</v>
      </c>
      <c r="D28" s="74">
        <f>SUM(D29,D30)</f>
        <v>25990.449999999997</v>
      </c>
      <c r="E28" s="74">
        <f>SUM(E29:E31)</f>
        <v>31100</v>
      </c>
      <c r="F28" s="74">
        <v>2300</v>
      </c>
      <c r="G28" s="82">
        <f t="shared" ref="G28:G30" si="0">F28/E28</f>
        <v>7.3954983922829579E-2</v>
      </c>
      <c r="H28" s="76">
        <f t="shared" ref="H28:H30" si="1">E28+F28</f>
        <v>33400</v>
      </c>
    </row>
    <row r="29" spans="1:8" ht="38.25" x14ac:dyDescent="0.25">
      <c r="A29" s="14"/>
      <c r="B29" s="132">
        <v>41</v>
      </c>
      <c r="C29" s="23" t="s">
        <v>75</v>
      </c>
      <c r="D29" s="75">
        <v>1041.67</v>
      </c>
      <c r="E29" s="75">
        <v>4600</v>
      </c>
      <c r="F29" s="75">
        <v>2300</v>
      </c>
      <c r="G29" s="82">
        <f t="shared" si="0"/>
        <v>0.5</v>
      </c>
      <c r="H29" s="76">
        <f t="shared" si="1"/>
        <v>6900</v>
      </c>
    </row>
    <row r="30" spans="1:8" ht="38.25" x14ac:dyDescent="0.25">
      <c r="A30" s="15"/>
      <c r="B30" s="12">
        <v>42</v>
      </c>
      <c r="C30" s="15" t="s">
        <v>26</v>
      </c>
      <c r="D30" s="75">
        <v>24948.78</v>
      </c>
      <c r="E30" s="76">
        <v>2700</v>
      </c>
      <c r="F30" s="76">
        <v>0</v>
      </c>
      <c r="G30" s="82">
        <f t="shared" si="0"/>
        <v>0</v>
      </c>
      <c r="H30" s="76">
        <f t="shared" si="1"/>
        <v>2700</v>
      </c>
    </row>
    <row r="31" spans="1:8" ht="25.5" x14ac:dyDescent="0.25">
      <c r="A31" s="15"/>
      <c r="B31" s="12">
        <v>45</v>
      </c>
      <c r="C31" s="15" t="s">
        <v>76</v>
      </c>
      <c r="D31" s="75">
        <v>0</v>
      </c>
      <c r="E31" s="76">
        <v>23800</v>
      </c>
      <c r="F31" s="76">
        <v>0</v>
      </c>
      <c r="G31" s="82">
        <f t="shared" ref="G31" si="2">F31/E31</f>
        <v>0</v>
      </c>
      <c r="H31" s="76">
        <f t="shared" ref="H31" si="3">E31+F31</f>
        <v>23800</v>
      </c>
    </row>
  </sheetData>
  <mergeCells count="5">
    <mergeCell ref="A20:H20"/>
    <mergeCell ref="A1:H1"/>
    <mergeCell ref="A3:H3"/>
    <mergeCell ref="A5:H5"/>
    <mergeCell ref="A7:H7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8"/>
  <sheetViews>
    <sheetView topLeftCell="A10" workbookViewId="0">
      <selection sqref="A1:F1"/>
    </sheetView>
  </sheetViews>
  <sheetFormatPr defaultRowHeight="15" x14ac:dyDescent="0.25"/>
  <cols>
    <col min="1" max="1" width="51.140625" customWidth="1"/>
    <col min="2" max="4" width="25.28515625" customWidth="1"/>
    <col min="5" max="5" width="25.28515625" style="52" customWidth="1"/>
    <col min="6" max="6" width="25.28515625" customWidth="1"/>
  </cols>
  <sheetData>
    <row r="1" spans="1:8" ht="42" customHeight="1" x14ac:dyDescent="0.25">
      <c r="A1" s="100" t="s">
        <v>110</v>
      </c>
      <c r="B1" s="100"/>
      <c r="C1" s="100"/>
      <c r="D1" s="100"/>
      <c r="E1" s="100"/>
      <c r="F1" s="100"/>
    </row>
    <row r="2" spans="1:8" ht="18" customHeight="1" x14ac:dyDescent="0.25">
      <c r="A2" s="4"/>
      <c r="B2" s="4"/>
      <c r="C2" s="4"/>
      <c r="D2" s="4"/>
      <c r="E2" s="53"/>
      <c r="F2" s="4"/>
    </row>
    <row r="3" spans="1:8" ht="15.75" customHeight="1" x14ac:dyDescent="0.25">
      <c r="A3" s="100" t="s">
        <v>17</v>
      </c>
      <c r="B3" s="100"/>
      <c r="C3" s="100"/>
      <c r="D3" s="100"/>
      <c r="E3" s="100"/>
      <c r="F3" s="100"/>
    </row>
    <row r="4" spans="1:8" ht="18" x14ac:dyDescent="0.25">
      <c r="B4" s="4"/>
      <c r="C4" s="4"/>
      <c r="D4" s="4"/>
      <c r="E4" s="78"/>
      <c r="F4" s="5"/>
    </row>
    <row r="5" spans="1:8" ht="18" customHeight="1" x14ac:dyDescent="0.25">
      <c r="A5" s="100" t="s">
        <v>4</v>
      </c>
      <c r="B5" s="100"/>
      <c r="C5" s="100"/>
      <c r="D5" s="100"/>
      <c r="E5" s="100"/>
      <c r="F5" s="100"/>
    </row>
    <row r="6" spans="1:8" ht="18" x14ac:dyDescent="0.25">
      <c r="A6" s="4"/>
      <c r="B6" s="4"/>
      <c r="C6" s="4"/>
      <c r="D6" s="4"/>
      <c r="E6" s="78"/>
      <c r="F6" s="5"/>
    </row>
    <row r="7" spans="1:8" ht="15.75" customHeight="1" x14ac:dyDescent="0.25">
      <c r="A7" s="100" t="s">
        <v>37</v>
      </c>
      <c r="B7" s="100"/>
      <c r="C7" s="100"/>
      <c r="D7" s="100"/>
      <c r="E7" s="100"/>
      <c r="F7" s="100"/>
    </row>
    <row r="8" spans="1:8" ht="18" x14ac:dyDescent="0.25">
      <c r="A8" s="4"/>
      <c r="B8" s="4"/>
      <c r="C8" s="4"/>
      <c r="D8" s="4"/>
      <c r="E8" s="78"/>
      <c r="F8" s="5"/>
    </row>
    <row r="9" spans="1:8" x14ac:dyDescent="0.25">
      <c r="A9" s="18" t="s">
        <v>39</v>
      </c>
      <c r="B9" s="17" t="s">
        <v>68</v>
      </c>
      <c r="C9" s="18" t="s">
        <v>69</v>
      </c>
      <c r="D9" s="18" t="s">
        <v>60</v>
      </c>
      <c r="E9" s="79" t="s">
        <v>59</v>
      </c>
      <c r="F9" s="18" t="s">
        <v>70</v>
      </c>
    </row>
    <row r="10" spans="1:8" x14ac:dyDescent="0.25">
      <c r="A10" s="33" t="s">
        <v>0</v>
      </c>
      <c r="B10" s="73">
        <f>SUM(B11,B14,B16)</f>
        <v>891539.53</v>
      </c>
      <c r="C10" s="73">
        <f>C11+C16+C14</f>
        <v>971600</v>
      </c>
      <c r="D10" s="73">
        <f>SUM(D11,D14,D16,D18,D20)</f>
        <v>22200</v>
      </c>
      <c r="E10" s="80">
        <f>D10/C10</f>
        <v>2.284890901605599E-2</v>
      </c>
      <c r="F10" s="73">
        <f>SUM(F11,F14,F16,F18,F20)</f>
        <v>993800</v>
      </c>
      <c r="H10" s="85"/>
    </row>
    <row r="11" spans="1:8" x14ac:dyDescent="0.25">
      <c r="A11" s="22" t="s">
        <v>63</v>
      </c>
      <c r="B11" s="86">
        <v>410294</v>
      </c>
      <c r="C11" s="86">
        <v>461600</v>
      </c>
      <c r="D11" s="86">
        <v>0</v>
      </c>
      <c r="E11" s="80">
        <f t="shared" ref="E11:E19" si="0">D11/C11</f>
        <v>0</v>
      </c>
      <c r="F11" s="86">
        <v>461600</v>
      </c>
    </row>
    <row r="12" spans="1:8" x14ac:dyDescent="0.25">
      <c r="A12" s="13" t="s">
        <v>64</v>
      </c>
      <c r="B12" s="76">
        <f>SUM(B11-B13)</f>
        <v>382594.3</v>
      </c>
      <c r="C12" s="76">
        <f>SUM(C11-C13)</f>
        <v>437300</v>
      </c>
      <c r="D12" s="76">
        <v>0</v>
      </c>
      <c r="E12" s="138">
        <f t="shared" si="0"/>
        <v>0</v>
      </c>
      <c r="F12" s="76">
        <v>437300</v>
      </c>
    </row>
    <row r="13" spans="1:8" x14ac:dyDescent="0.25">
      <c r="A13" s="13" t="s">
        <v>77</v>
      </c>
      <c r="B13" s="76">
        <v>27699.7</v>
      </c>
      <c r="C13" s="76">
        <v>24300</v>
      </c>
      <c r="D13" s="76">
        <v>0</v>
      </c>
      <c r="E13" s="138">
        <f t="shared" si="0"/>
        <v>0</v>
      </c>
      <c r="F13" s="76">
        <v>24300</v>
      </c>
    </row>
    <row r="14" spans="1:8" x14ac:dyDescent="0.25">
      <c r="A14" s="24" t="s">
        <v>108</v>
      </c>
      <c r="B14" s="87">
        <v>96455.53</v>
      </c>
      <c r="C14" s="87">
        <v>87300</v>
      </c>
      <c r="D14" s="87">
        <v>6100</v>
      </c>
      <c r="E14" s="80">
        <f t="shared" si="0"/>
        <v>6.9873997709049257E-2</v>
      </c>
      <c r="F14" s="87">
        <v>93400</v>
      </c>
    </row>
    <row r="15" spans="1:8" x14ac:dyDescent="0.25">
      <c r="A15" s="13" t="s">
        <v>106</v>
      </c>
      <c r="B15" s="76">
        <v>96455.53</v>
      </c>
      <c r="C15" s="76">
        <v>87300</v>
      </c>
      <c r="D15" s="76">
        <v>6100</v>
      </c>
      <c r="E15" s="138">
        <f t="shared" si="0"/>
        <v>6.9873997709049257E-2</v>
      </c>
      <c r="F15" s="76">
        <v>93400</v>
      </c>
    </row>
    <row r="16" spans="1:8" s="97" customFormat="1" x14ac:dyDescent="0.25">
      <c r="A16" s="24" t="s">
        <v>107</v>
      </c>
      <c r="B16" s="87">
        <v>384790</v>
      </c>
      <c r="C16" s="87">
        <v>422700</v>
      </c>
      <c r="D16" s="87">
        <v>13400</v>
      </c>
      <c r="E16" s="80">
        <f t="shared" si="0"/>
        <v>3.170096995505086E-2</v>
      </c>
      <c r="F16" s="87">
        <f>C16+D16</f>
        <v>436100</v>
      </c>
    </row>
    <row r="17" spans="1:6" x14ac:dyDescent="0.25">
      <c r="A17" s="12" t="s">
        <v>78</v>
      </c>
      <c r="B17" s="76">
        <v>384790</v>
      </c>
      <c r="C17" s="76">
        <v>455700</v>
      </c>
      <c r="D17" s="76">
        <v>13400</v>
      </c>
      <c r="E17" s="138">
        <f t="shared" si="0"/>
        <v>2.9405310511301293E-2</v>
      </c>
      <c r="F17" s="76">
        <v>436100</v>
      </c>
    </row>
    <row r="18" spans="1:6" x14ac:dyDescent="0.25">
      <c r="A18" s="137" t="s">
        <v>109</v>
      </c>
      <c r="B18" s="87">
        <v>0</v>
      </c>
      <c r="C18" s="76">
        <v>0</v>
      </c>
      <c r="D18" s="87">
        <v>1700</v>
      </c>
      <c r="E18" s="80">
        <v>1</v>
      </c>
      <c r="F18" s="87">
        <v>1700</v>
      </c>
    </row>
    <row r="19" spans="1:6" x14ac:dyDescent="0.25">
      <c r="A19" s="12" t="s">
        <v>79</v>
      </c>
      <c r="B19" s="76">
        <v>0</v>
      </c>
      <c r="C19" s="76">
        <v>0</v>
      </c>
      <c r="D19" s="76">
        <v>1700</v>
      </c>
      <c r="E19" s="138">
        <v>1</v>
      </c>
      <c r="F19" s="76">
        <v>1700</v>
      </c>
    </row>
    <row r="20" spans="1:6" x14ac:dyDescent="0.25">
      <c r="A20" s="24" t="s">
        <v>65</v>
      </c>
      <c r="B20" s="87">
        <v>0</v>
      </c>
      <c r="C20" s="76">
        <v>0</v>
      </c>
      <c r="D20" s="87">
        <v>1000</v>
      </c>
      <c r="E20" s="80">
        <v>1</v>
      </c>
      <c r="F20" s="87">
        <f>SUM(F21:F25)</f>
        <v>1000</v>
      </c>
    </row>
    <row r="21" spans="1:6" x14ac:dyDescent="0.25">
      <c r="A21" s="13" t="s">
        <v>80</v>
      </c>
      <c r="B21" s="76">
        <v>0</v>
      </c>
      <c r="C21" s="76">
        <v>0</v>
      </c>
      <c r="D21" s="76">
        <v>1000</v>
      </c>
      <c r="E21" s="138">
        <v>1</v>
      </c>
      <c r="F21" s="76">
        <f>C18+D21</f>
        <v>1000</v>
      </c>
    </row>
    <row r="22" spans="1:6" x14ac:dyDescent="0.25">
      <c r="A22" s="139"/>
      <c r="B22" s="140"/>
      <c r="C22" s="141"/>
      <c r="D22" s="141"/>
      <c r="E22" s="142"/>
      <c r="F22" s="141"/>
    </row>
    <row r="23" spans="1:6" x14ac:dyDescent="0.25">
      <c r="A23" s="139"/>
      <c r="B23" s="140"/>
      <c r="C23" s="141"/>
      <c r="D23" s="141"/>
      <c r="E23" s="142"/>
      <c r="F23" s="141"/>
    </row>
    <row r="24" spans="1:6" ht="15.75" customHeight="1" x14ac:dyDescent="0.25">
      <c r="A24" s="100" t="s">
        <v>38</v>
      </c>
      <c r="B24" s="100"/>
      <c r="C24" s="100"/>
      <c r="D24" s="100"/>
      <c r="E24" s="100"/>
      <c r="F24" s="100"/>
    </row>
    <row r="25" spans="1:6" ht="18" x14ac:dyDescent="0.25">
      <c r="A25" s="4"/>
      <c r="B25" s="4"/>
      <c r="C25" s="4"/>
      <c r="D25" s="4"/>
      <c r="E25" s="78"/>
      <c r="F25" s="5"/>
    </row>
    <row r="26" spans="1:6" x14ac:dyDescent="0.25">
      <c r="A26" s="18" t="s">
        <v>39</v>
      </c>
      <c r="B26" s="17" t="s">
        <v>68</v>
      </c>
      <c r="C26" s="18" t="s">
        <v>69</v>
      </c>
      <c r="D26" s="18" t="s">
        <v>60</v>
      </c>
      <c r="E26" s="79" t="s">
        <v>59</v>
      </c>
      <c r="F26" s="18" t="s">
        <v>70</v>
      </c>
    </row>
    <row r="27" spans="1:6" x14ac:dyDescent="0.25">
      <c r="A27" s="33" t="s">
        <v>1</v>
      </c>
      <c r="B27" s="73">
        <f>SUM(B28,B31,B33+B37)</f>
        <v>930282.04</v>
      </c>
      <c r="C27" s="73">
        <f>C28+C31+C35+C33</f>
        <v>971600</v>
      </c>
      <c r="D27" s="73">
        <f>D28+D31+D35+D33+D37</f>
        <v>22200</v>
      </c>
      <c r="E27" s="80">
        <f>D27/C27</f>
        <v>2.284890901605599E-2</v>
      </c>
      <c r="F27" s="73">
        <f>SUM(F28,F31,F33,F35,F37)</f>
        <v>993800</v>
      </c>
    </row>
    <row r="28" spans="1:6" ht="15.75" customHeight="1" x14ac:dyDescent="0.25">
      <c r="A28" s="24" t="s">
        <v>63</v>
      </c>
      <c r="B28" s="87">
        <f>SUM(B29,B30)</f>
        <v>428420.8</v>
      </c>
      <c r="C28" s="87">
        <f>SUM(C29,C30)</f>
        <v>461600</v>
      </c>
      <c r="D28" s="87">
        <v>0</v>
      </c>
      <c r="E28" s="80">
        <f t="shared" ref="E28:E38" si="1">D28/C28</f>
        <v>0</v>
      </c>
      <c r="F28" s="87">
        <v>461600</v>
      </c>
    </row>
    <row r="29" spans="1:6" x14ac:dyDescent="0.25">
      <c r="A29" s="13" t="s">
        <v>64</v>
      </c>
      <c r="B29" s="75">
        <v>400721.1</v>
      </c>
      <c r="C29" s="76">
        <v>437300</v>
      </c>
      <c r="D29" s="76">
        <v>0</v>
      </c>
      <c r="E29" s="80">
        <f t="shared" si="1"/>
        <v>0</v>
      </c>
      <c r="F29" s="76">
        <f>C29+D29</f>
        <v>437300</v>
      </c>
    </row>
    <row r="30" spans="1:6" x14ac:dyDescent="0.25">
      <c r="A30" s="13" t="s">
        <v>77</v>
      </c>
      <c r="B30" s="75">
        <v>27699.7</v>
      </c>
      <c r="C30" s="76">
        <v>24300</v>
      </c>
      <c r="D30" s="76">
        <v>0</v>
      </c>
      <c r="E30" s="80">
        <f t="shared" si="1"/>
        <v>0</v>
      </c>
      <c r="F30" s="76">
        <v>24300</v>
      </c>
    </row>
    <row r="31" spans="1:6" x14ac:dyDescent="0.25">
      <c r="A31" s="24" t="s">
        <v>108</v>
      </c>
      <c r="B31" s="87">
        <v>95455.59</v>
      </c>
      <c r="C31" s="87">
        <v>87300</v>
      </c>
      <c r="D31" s="87">
        <v>6100</v>
      </c>
      <c r="E31" s="80">
        <f t="shared" si="1"/>
        <v>6.9873997709049257E-2</v>
      </c>
      <c r="F31" s="87">
        <v>93400</v>
      </c>
    </row>
    <row r="32" spans="1:6" x14ac:dyDescent="0.25">
      <c r="A32" s="13" t="s">
        <v>106</v>
      </c>
      <c r="B32" s="75">
        <v>95455.59</v>
      </c>
      <c r="C32" s="76">
        <v>87300</v>
      </c>
      <c r="D32" s="76">
        <v>6100</v>
      </c>
      <c r="E32" s="80">
        <f t="shared" si="1"/>
        <v>6.9873997709049257E-2</v>
      </c>
      <c r="F32" s="76">
        <v>93400</v>
      </c>
    </row>
    <row r="33" spans="1:6" s="97" customFormat="1" x14ac:dyDescent="0.25">
      <c r="A33" s="24" t="s">
        <v>107</v>
      </c>
      <c r="B33" s="74">
        <v>384790</v>
      </c>
      <c r="C33" s="87">
        <v>422700</v>
      </c>
      <c r="D33" s="87">
        <v>13400</v>
      </c>
      <c r="E33" s="80">
        <f t="shared" si="1"/>
        <v>3.170096995505086E-2</v>
      </c>
      <c r="F33" s="87">
        <f>C33+D33</f>
        <v>436100</v>
      </c>
    </row>
    <row r="34" spans="1:6" x14ac:dyDescent="0.25">
      <c r="A34" s="12" t="s">
        <v>78</v>
      </c>
      <c r="B34" s="75">
        <v>384790</v>
      </c>
      <c r="C34" s="76">
        <v>422700</v>
      </c>
      <c r="D34" s="76">
        <v>13400</v>
      </c>
      <c r="E34" s="80">
        <f t="shared" si="1"/>
        <v>3.170096995505086E-2</v>
      </c>
      <c r="F34" s="76">
        <f>C34+D34</f>
        <v>436100</v>
      </c>
    </row>
    <row r="35" spans="1:6" x14ac:dyDescent="0.25">
      <c r="A35" s="137" t="s">
        <v>109</v>
      </c>
      <c r="B35" s="87">
        <v>0</v>
      </c>
      <c r="C35" s="87">
        <f>SUM(C36:C38)</f>
        <v>0</v>
      </c>
      <c r="D35" s="87">
        <v>1700</v>
      </c>
      <c r="E35" s="80">
        <v>1</v>
      </c>
      <c r="F35" s="87">
        <v>1700</v>
      </c>
    </row>
    <row r="36" spans="1:6" x14ac:dyDescent="0.25">
      <c r="A36" s="12" t="s">
        <v>79</v>
      </c>
      <c r="B36" s="75">
        <v>0</v>
      </c>
      <c r="C36" s="76">
        <v>0</v>
      </c>
      <c r="D36" s="76">
        <v>1700</v>
      </c>
      <c r="E36" s="80">
        <v>1</v>
      </c>
      <c r="F36" s="76">
        <f>C36+D36</f>
        <v>1700</v>
      </c>
    </row>
    <row r="37" spans="1:6" x14ac:dyDescent="0.25">
      <c r="A37" s="24" t="s">
        <v>65</v>
      </c>
      <c r="B37" s="143">
        <v>21615.65</v>
      </c>
      <c r="C37" s="87">
        <v>0</v>
      </c>
      <c r="D37" s="125">
        <v>1000</v>
      </c>
      <c r="E37" s="80">
        <v>1</v>
      </c>
      <c r="F37" s="129">
        <v>1000</v>
      </c>
    </row>
    <row r="38" spans="1:6" x14ac:dyDescent="0.25">
      <c r="A38" s="13" t="s">
        <v>80</v>
      </c>
      <c r="B38" s="121">
        <v>21615.65</v>
      </c>
      <c r="C38" s="76">
        <v>0</v>
      </c>
      <c r="D38" s="125">
        <v>1000</v>
      </c>
      <c r="E38" s="80">
        <v>1</v>
      </c>
      <c r="F38" s="125">
        <v>1000</v>
      </c>
    </row>
  </sheetData>
  <mergeCells count="5">
    <mergeCell ref="A1:F1"/>
    <mergeCell ref="A3:F3"/>
    <mergeCell ref="A5:F5"/>
    <mergeCell ref="A7:F7"/>
    <mergeCell ref="A24:F24"/>
  </mergeCells>
  <pageMargins left="0.7" right="0.7" top="0.7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2"/>
  <sheetViews>
    <sheetView tabSelected="1" workbookViewId="0">
      <selection activeCell="F11" sqref="F11:F12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ht="42" customHeight="1" x14ac:dyDescent="0.25">
      <c r="A1" s="100" t="s">
        <v>110</v>
      </c>
      <c r="B1" s="100"/>
      <c r="C1" s="100"/>
      <c r="D1" s="100"/>
      <c r="E1" s="100"/>
      <c r="F1" s="100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x14ac:dyDescent="0.25">
      <c r="A3" s="100" t="s">
        <v>17</v>
      </c>
      <c r="B3" s="100"/>
      <c r="C3" s="100"/>
      <c r="D3" s="100"/>
      <c r="E3" s="101"/>
      <c r="F3" s="101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00" t="s">
        <v>4</v>
      </c>
      <c r="B5" s="102"/>
      <c r="C5" s="102"/>
      <c r="D5" s="102"/>
      <c r="E5" s="102"/>
      <c r="F5" s="102"/>
    </row>
    <row r="6" spans="1:6" ht="18" x14ac:dyDescent="0.25">
      <c r="A6" s="4"/>
      <c r="B6" s="4"/>
      <c r="C6" s="4"/>
      <c r="D6" s="4"/>
      <c r="E6" s="5"/>
      <c r="F6" s="5"/>
    </row>
    <row r="7" spans="1:6" ht="15.75" x14ac:dyDescent="0.25">
      <c r="A7" s="100" t="s">
        <v>12</v>
      </c>
      <c r="B7" s="120"/>
      <c r="C7" s="120"/>
      <c r="D7" s="120"/>
      <c r="E7" s="120"/>
      <c r="F7" s="120"/>
    </row>
    <row r="8" spans="1:6" ht="18" x14ac:dyDescent="0.25">
      <c r="A8" s="4"/>
      <c r="B8" s="4"/>
      <c r="C8" s="4"/>
      <c r="D8" s="4"/>
      <c r="E8" s="5"/>
      <c r="F8" s="5"/>
    </row>
    <row r="9" spans="1:6" x14ac:dyDescent="0.25">
      <c r="A9" s="18" t="s">
        <v>39</v>
      </c>
      <c r="B9" s="17" t="s">
        <v>68</v>
      </c>
      <c r="C9" s="18" t="s">
        <v>69</v>
      </c>
      <c r="D9" s="18" t="s">
        <v>60</v>
      </c>
      <c r="E9" s="79" t="s">
        <v>59</v>
      </c>
      <c r="F9" s="18" t="s">
        <v>70</v>
      </c>
    </row>
    <row r="10" spans="1:6" ht="15.75" customHeight="1" x14ac:dyDescent="0.25">
      <c r="A10" s="11" t="s">
        <v>13</v>
      </c>
      <c r="B10" s="88">
        <v>930282.04</v>
      </c>
      <c r="C10" s="88">
        <v>971600</v>
      </c>
      <c r="D10" s="88">
        <v>22200</v>
      </c>
      <c r="E10" s="89">
        <f>D10/C10</f>
        <v>2.284890901605599E-2</v>
      </c>
      <c r="F10" s="88">
        <f>F11</f>
        <v>993800</v>
      </c>
    </row>
    <row r="11" spans="1:6" ht="15.75" customHeight="1" x14ac:dyDescent="0.25">
      <c r="A11" s="227" t="s">
        <v>111</v>
      </c>
      <c r="B11" s="88">
        <v>930282.04</v>
      </c>
      <c r="C11" s="88">
        <v>971600</v>
      </c>
      <c r="D11" s="88">
        <v>22200</v>
      </c>
      <c r="E11" s="89">
        <f>D11/C11</f>
        <v>2.284890901605599E-2</v>
      </c>
      <c r="F11" s="88">
        <f>F12</f>
        <v>993800</v>
      </c>
    </row>
    <row r="12" spans="1:6" x14ac:dyDescent="0.25">
      <c r="A12" s="228" t="s">
        <v>112</v>
      </c>
      <c r="B12" s="88">
        <v>930282.04</v>
      </c>
      <c r="C12" s="88">
        <v>971600</v>
      </c>
      <c r="D12" s="88">
        <v>22200</v>
      </c>
      <c r="E12" s="229">
        <f>D12/C12</f>
        <v>2.284890901605599E-2</v>
      </c>
      <c r="F12" s="230">
        <f>D12+C12</f>
        <v>993800</v>
      </c>
    </row>
  </sheetData>
  <mergeCells count="4">
    <mergeCell ref="A1:F1"/>
    <mergeCell ref="A3:F3"/>
    <mergeCell ref="A5:F5"/>
    <mergeCell ref="A7:F7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4"/>
  <sheetViews>
    <sheetView workbookViewId="0">
      <selection sqref="A1:H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ht="42" customHeight="1" x14ac:dyDescent="0.25">
      <c r="A1" s="100" t="s">
        <v>110</v>
      </c>
      <c r="B1" s="100"/>
      <c r="C1" s="100"/>
      <c r="D1" s="100"/>
      <c r="E1" s="100"/>
      <c r="F1" s="100"/>
      <c r="G1" s="100"/>
      <c r="H1" s="100"/>
    </row>
    <row r="2" spans="1:8" ht="18" customHeight="1" x14ac:dyDescent="0.25">
      <c r="A2" s="4"/>
      <c r="B2" s="4"/>
      <c r="C2" s="4"/>
      <c r="D2" s="4"/>
      <c r="E2" s="4"/>
      <c r="F2" s="4"/>
      <c r="G2" s="4"/>
      <c r="H2" s="4"/>
    </row>
    <row r="3" spans="1:8" ht="15.75" customHeight="1" x14ac:dyDescent="0.25">
      <c r="A3" s="100" t="s">
        <v>17</v>
      </c>
      <c r="B3" s="100"/>
      <c r="C3" s="100"/>
      <c r="D3" s="100"/>
      <c r="E3" s="100"/>
      <c r="F3" s="100"/>
      <c r="G3" s="100"/>
      <c r="H3" s="100"/>
    </row>
    <row r="4" spans="1:8" ht="18" x14ac:dyDescent="0.25">
      <c r="A4" s="4"/>
      <c r="B4" s="4"/>
      <c r="C4" s="4"/>
      <c r="D4" s="4"/>
      <c r="E4" s="4"/>
      <c r="F4" s="4"/>
      <c r="G4" s="5"/>
      <c r="H4" s="5"/>
    </row>
    <row r="5" spans="1:8" ht="18" customHeight="1" x14ac:dyDescent="0.25">
      <c r="A5" s="100" t="s">
        <v>44</v>
      </c>
      <c r="B5" s="100"/>
      <c r="C5" s="100"/>
      <c r="D5" s="100"/>
      <c r="E5" s="100"/>
      <c r="F5" s="100"/>
      <c r="G5" s="100"/>
      <c r="H5" s="100"/>
    </row>
    <row r="6" spans="1:8" ht="18" x14ac:dyDescent="0.25">
      <c r="A6" s="4"/>
      <c r="B6" s="4"/>
      <c r="C6" s="4"/>
      <c r="D6" s="4"/>
      <c r="E6" s="4"/>
      <c r="F6" s="4"/>
      <c r="G6" s="5"/>
      <c r="H6" s="5"/>
    </row>
    <row r="7" spans="1:8" x14ac:dyDescent="0.25">
      <c r="A7" s="18" t="s">
        <v>5</v>
      </c>
      <c r="B7" s="17" t="s">
        <v>6</v>
      </c>
      <c r="C7" s="17" t="s">
        <v>27</v>
      </c>
      <c r="D7" s="17" t="s">
        <v>68</v>
      </c>
      <c r="E7" s="18" t="s">
        <v>69</v>
      </c>
      <c r="F7" s="18" t="s">
        <v>60</v>
      </c>
      <c r="G7" s="79" t="s">
        <v>59</v>
      </c>
      <c r="H7" s="18" t="s">
        <v>70</v>
      </c>
    </row>
    <row r="8" spans="1:8" x14ac:dyDescent="0.25">
      <c r="A8" s="31"/>
      <c r="B8" s="32"/>
      <c r="C8" s="30" t="s">
        <v>46</v>
      </c>
      <c r="D8" s="32"/>
      <c r="E8" s="31"/>
      <c r="F8" s="31"/>
      <c r="G8" s="31"/>
      <c r="H8" s="31"/>
    </row>
    <row r="9" spans="1:8" ht="25.5" x14ac:dyDescent="0.25">
      <c r="A9" s="11">
        <v>8</v>
      </c>
      <c r="B9" s="11"/>
      <c r="C9" s="11" t="s">
        <v>14</v>
      </c>
      <c r="D9" s="8"/>
      <c r="E9" s="9"/>
      <c r="F9" s="9"/>
      <c r="G9" s="9"/>
      <c r="H9" s="9"/>
    </row>
    <row r="10" spans="1:8" x14ac:dyDescent="0.25">
      <c r="A10" s="11"/>
      <c r="B10" s="15">
        <v>84</v>
      </c>
      <c r="C10" s="15" t="s">
        <v>21</v>
      </c>
      <c r="D10" s="8"/>
      <c r="E10" s="9"/>
      <c r="F10" s="9"/>
      <c r="G10" s="9"/>
      <c r="H10" s="9"/>
    </row>
    <row r="11" spans="1:8" x14ac:dyDescent="0.25">
      <c r="A11" s="11"/>
      <c r="B11" s="15"/>
      <c r="C11" s="34"/>
      <c r="D11" s="8"/>
      <c r="E11" s="9"/>
      <c r="F11" s="9"/>
      <c r="G11" s="9"/>
      <c r="H11" s="9"/>
    </row>
    <row r="12" spans="1:8" x14ac:dyDescent="0.25">
      <c r="A12" s="11"/>
      <c r="B12" s="15"/>
      <c r="C12" s="30" t="s">
        <v>49</v>
      </c>
      <c r="D12" s="8"/>
      <c r="E12" s="9"/>
      <c r="F12" s="9"/>
      <c r="G12" s="9"/>
      <c r="H12" s="9"/>
    </row>
    <row r="13" spans="1:8" ht="25.5" x14ac:dyDescent="0.25">
      <c r="A13" s="14">
        <v>5</v>
      </c>
      <c r="B13" s="14"/>
      <c r="C13" s="22" t="s">
        <v>15</v>
      </c>
      <c r="D13" s="8"/>
      <c r="E13" s="9"/>
      <c r="F13" s="9"/>
      <c r="G13" s="9"/>
      <c r="H13" s="9"/>
    </row>
    <row r="14" spans="1:8" ht="25.5" x14ac:dyDescent="0.25">
      <c r="A14" s="15"/>
      <c r="B14" s="15">
        <v>54</v>
      </c>
      <c r="C14" s="23" t="s">
        <v>22</v>
      </c>
      <c r="D14" s="8"/>
      <c r="E14" s="9"/>
      <c r="F14" s="9"/>
      <c r="G14" s="9"/>
      <c r="H14" s="10"/>
    </row>
  </sheetData>
  <mergeCells count="3">
    <mergeCell ref="A1:H1"/>
    <mergeCell ref="A3:H3"/>
    <mergeCell ref="A5:H5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16"/>
  <sheetViews>
    <sheetView workbookViewId="0">
      <selection sqref="A1:F1"/>
    </sheetView>
  </sheetViews>
  <sheetFormatPr defaultRowHeight="15" x14ac:dyDescent="0.25"/>
  <cols>
    <col min="1" max="6" width="25.28515625" customWidth="1"/>
  </cols>
  <sheetData>
    <row r="1" spans="1:6" ht="42" customHeight="1" x14ac:dyDescent="0.25">
      <c r="A1" s="100" t="s">
        <v>110</v>
      </c>
      <c r="B1" s="100"/>
      <c r="C1" s="100"/>
      <c r="D1" s="100"/>
      <c r="E1" s="100"/>
      <c r="F1" s="100"/>
    </row>
    <row r="2" spans="1:6" ht="18" customHeight="1" x14ac:dyDescent="0.25">
      <c r="A2" s="4"/>
      <c r="B2" s="4"/>
      <c r="C2" s="4"/>
      <c r="D2" s="4"/>
      <c r="E2" s="4"/>
      <c r="F2" s="4"/>
    </row>
    <row r="3" spans="1:6" ht="15.75" customHeight="1" x14ac:dyDescent="0.25">
      <c r="A3" s="100" t="s">
        <v>17</v>
      </c>
      <c r="B3" s="100"/>
      <c r="C3" s="100"/>
      <c r="D3" s="100"/>
      <c r="E3" s="100"/>
      <c r="F3" s="100"/>
    </row>
    <row r="4" spans="1:6" ht="18" x14ac:dyDescent="0.25">
      <c r="A4" s="4"/>
      <c r="B4" s="4"/>
      <c r="C4" s="4"/>
      <c r="D4" s="4"/>
      <c r="E4" s="5"/>
      <c r="F4" s="5"/>
    </row>
    <row r="5" spans="1:6" ht="18" customHeight="1" x14ac:dyDescent="0.25">
      <c r="A5" s="100" t="s">
        <v>45</v>
      </c>
      <c r="B5" s="100"/>
      <c r="C5" s="100"/>
      <c r="D5" s="100"/>
      <c r="E5" s="100"/>
      <c r="F5" s="100"/>
    </row>
    <row r="6" spans="1:6" ht="18" x14ac:dyDescent="0.25">
      <c r="A6" s="4"/>
      <c r="B6" s="4"/>
      <c r="C6" s="4"/>
      <c r="D6" s="4"/>
      <c r="E6" s="5"/>
      <c r="F6" s="5"/>
    </row>
    <row r="7" spans="1:6" x14ac:dyDescent="0.25">
      <c r="A7" s="17" t="s">
        <v>39</v>
      </c>
      <c r="B7" s="17" t="s">
        <v>68</v>
      </c>
      <c r="C7" s="18" t="s">
        <v>69</v>
      </c>
      <c r="D7" s="18" t="s">
        <v>60</v>
      </c>
      <c r="E7" s="79" t="s">
        <v>59</v>
      </c>
      <c r="F7" s="18" t="s">
        <v>70</v>
      </c>
    </row>
    <row r="8" spans="1:6" x14ac:dyDescent="0.25">
      <c r="A8" s="11" t="s">
        <v>46</v>
      </c>
      <c r="B8" s="8"/>
      <c r="C8" s="9"/>
      <c r="D8" s="9"/>
      <c r="E8" s="9"/>
      <c r="F8" s="9"/>
    </row>
    <row r="9" spans="1:6" ht="25.5" x14ac:dyDescent="0.25">
      <c r="A9" s="11" t="s">
        <v>47</v>
      </c>
      <c r="B9" s="8"/>
      <c r="C9" s="9"/>
      <c r="D9" s="9"/>
      <c r="E9" s="9"/>
      <c r="F9" s="9"/>
    </row>
    <row r="10" spans="1:6" ht="25.5" x14ac:dyDescent="0.25">
      <c r="A10" s="16" t="s">
        <v>48</v>
      </c>
      <c r="B10" s="8"/>
      <c r="C10" s="9"/>
      <c r="D10" s="9"/>
      <c r="E10" s="9"/>
      <c r="F10" s="9"/>
    </row>
    <row r="11" spans="1:6" x14ac:dyDescent="0.25">
      <c r="A11" s="16"/>
      <c r="B11" s="8"/>
      <c r="C11" s="9"/>
      <c r="D11" s="9"/>
      <c r="E11" s="9"/>
      <c r="F11" s="9"/>
    </row>
    <row r="12" spans="1:6" x14ac:dyDescent="0.25">
      <c r="A12" s="11" t="s">
        <v>49</v>
      </c>
      <c r="B12" s="8"/>
      <c r="C12" s="9"/>
      <c r="D12" s="9"/>
      <c r="E12" s="9"/>
      <c r="F12" s="9"/>
    </row>
    <row r="13" spans="1:6" x14ac:dyDescent="0.25">
      <c r="A13" s="22" t="s">
        <v>40</v>
      </c>
      <c r="B13" s="8"/>
      <c r="C13" s="9"/>
      <c r="D13" s="9"/>
      <c r="E13" s="9"/>
      <c r="F13" s="9"/>
    </row>
    <row r="14" spans="1:6" x14ac:dyDescent="0.25">
      <c r="A14" s="13" t="s">
        <v>41</v>
      </c>
      <c r="B14" s="8"/>
      <c r="C14" s="9"/>
      <c r="D14" s="9"/>
      <c r="E14" s="9"/>
      <c r="F14" s="10"/>
    </row>
    <row r="15" spans="1:6" x14ac:dyDescent="0.25">
      <c r="A15" s="22" t="s">
        <v>42</v>
      </c>
      <c r="B15" s="8"/>
      <c r="C15" s="9"/>
      <c r="D15" s="9"/>
      <c r="E15" s="9"/>
      <c r="F15" s="10"/>
    </row>
    <row r="16" spans="1:6" x14ac:dyDescent="0.25">
      <c r="A16" s="13" t="s">
        <v>43</v>
      </c>
      <c r="B16" s="8"/>
      <c r="C16" s="9"/>
      <c r="D16" s="9"/>
      <c r="E16" s="9"/>
      <c r="F16" s="10"/>
    </row>
  </sheetData>
  <mergeCells count="3">
    <mergeCell ref="A1:F1"/>
    <mergeCell ref="A3:F3"/>
    <mergeCell ref="A5:F5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71"/>
  <sheetViews>
    <sheetView topLeftCell="A7" workbookViewId="0">
      <selection activeCell="G22" sqref="G2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7109375" customWidth="1"/>
    <col min="4" max="4" width="30" customWidth="1"/>
    <col min="5" max="7" width="25.28515625" customWidth="1"/>
    <col min="8" max="8" width="25.28515625" style="52" customWidth="1"/>
    <col min="9" max="9" width="25.28515625" customWidth="1"/>
  </cols>
  <sheetData>
    <row r="1" spans="1:9" ht="42" customHeight="1" x14ac:dyDescent="0.25">
      <c r="A1" s="100" t="s">
        <v>110</v>
      </c>
      <c r="B1" s="100"/>
      <c r="C1" s="100"/>
      <c r="D1" s="100"/>
      <c r="E1" s="100"/>
      <c r="F1" s="100"/>
      <c r="G1" s="100"/>
      <c r="H1" s="100"/>
      <c r="I1" s="100"/>
    </row>
    <row r="2" spans="1:9" ht="18" x14ac:dyDescent="0.25">
      <c r="A2" s="4"/>
      <c r="B2" s="4"/>
      <c r="C2" s="4"/>
      <c r="D2" s="4"/>
      <c r="E2" s="4"/>
      <c r="F2" s="4"/>
      <c r="G2" s="4"/>
      <c r="H2" s="78"/>
      <c r="I2" s="5"/>
    </row>
    <row r="3" spans="1:9" ht="18" customHeight="1" x14ac:dyDescent="0.25">
      <c r="A3" s="100" t="s">
        <v>16</v>
      </c>
      <c r="B3" s="102"/>
      <c r="C3" s="102"/>
      <c r="D3" s="102"/>
      <c r="E3" s="102"/>
      <c r="F3" s="102"/>
      <c r="G3" s="102"/>
      <c r="H3" s="102"/>
      <c r="I3" s="102"/>
    </row>
    <row r="4" spans="1:9" ht="18" x14ac:dyDescent="0.25">
      <c r="A4" s="4"/>
      <c r="B4" s="4"/>
      <c r="C4" s="4"/>
      <c r="D4" s="4"/>
      <c r="E4" s="4"/>
      <c r="F4" s="4"/>
      <c r="G4" s="4"/>
      <c r="H4" s="78"/>
      <c r="I4" s="5"/>
    </row>
    <row r="5" spans="1:9" x14ac:dyDescent="0.25">
      <c r="A5" s="199" t="s">
        <v>18</v>
      </c>
      <c r="B5" s="200"/>
      <c r="C5" s="201"/>
      <c r="D5" s="202" t="s">
        <v>19</v>
      </c>
      <c r="E5" s="202" t="s">
        <v>68</v>
      </c>
      <c r="F5" s="18" t="s">
        <v>69</v>
      </c>
      <c r="G5" s="18" t="s">
        <v>60</v>
      </c>
      <c r="H5" s="79" t="s">
        <v>59</v>
      </c>
      <c r="I5" s="18" t="s">
        <v>70</v>
      </c>
    </row>
    <row r="6" spans="1:9" ht="15" customHeight="1" x14ac:dyDescent="0.25">
      <c r="A6" s="203" t="s">
        <v>13</v>
      </c>
      <c r="B6" s="197"/>
      <c r="C6" s="198"/>
      <c r="D6" s="202"/>
      <c r="E6" s="204">
        <f>SUM(E8,E26,E42,E55,E62)</f>
        <v>930282.04</v>
      </c>
      <c r="F6" s="90">
        <f>SUM(F8,F26,F42,F55,F62)</f>
        <v>971600</v>
      </c>
      <c r="G6" s="90">
        <f>SUM(G8,G26,G42,G55,G62)</f>
        <v>22200</v>
      </c>
      <c r="H6" s="96">
        <f>G6/F6</f>
        <v>2.284890901605599E-2</v>
      </c>
      <c r="I6" s="90">
        <f>SUM(I8,I26,I42,I55,I62)</f>
        <v>993800</v>
      </c>
    </row>
    <row r="7" spans="1:9" ht="34.5" customHeight="1" x14ac:dyDescent="0.25">
      <c r="A7" s="205" t="s">
        <v>101</v>
      </c>
      <c r="B7" s="206"/>
      <c r="C7" s="207"/>
      <c r="D7" s="208" t="s">
        <v>102</v>
      </c>
      <c r="E7" s="153">
        <f t="shared" ref="E6:G7" si="0">E8</f>
        <v>686739.56</v>
      </c>
      <c r="F7" s="74">
        <f t="shared" si="0"/>
        <v>782600</v>
      </c>
      <c r="G7" s="74">
        <f t="shared" si="0"/>
        <v>7800</v>
      </c>
      <c r="H7" s="81">
        <f>G7/F7</f>
        <v>9.9667774086378731E-3</v>
      </c>
      <c r="I7" s="74">
        <f>I8</f>
        <v>790400</v>
      </c>
    </row>
    <row r="8" spans="1:9" ht="27" customHeight="1" x14ac:dyDescent="0.25">
      <c r="A8" s="216" t="s">
        <v>103</v>
      </c>
      <c r="B8" s="217"/>
      <c r="C8" s="218"/>
      <c r="D8" s="219" t="s">
        <v>104</v>
      </c>
      <c r="E8" s="220">
        <f>SUM(E9,E14,E18,E23)</f>
        <v>686739.56</v>
      </c>
      <c r="F8" s="221">
        <f>SUM(F9,F14,F18,F23)</f>
        <v>782600</v>
      </c>
      <c r="G8" s="221">
        <v>7800</v>
      </c>
      <c r="H8" s="222">
        <f>G8/F8</f>
        <v>9.9667774086378731E-3</v>
      </c>
      <c r="I8" s="221">
        <f>I9+I14+I23+I18</f>
        <v>790400</v>
      </c>
    </row>
    <row r="9" spans="1:9" ht="15" customHeight="1" x14ac:dyDescent="0.25">
      <c r="A9" s="205" t="s">
        <v>66</v>
      </c>
      <c r="B9" s="206"/>
      <c r="C9" s="207"/>
      <c r="D9" s="175" t="s">
        <v>67</v>
      </c>
      <c r="E9" s="153">
        <f>E10</f>
        <v>312424.93</v>
      </c>
      <c r="F9" s="74">
        <v>369300</v>
      </c>
      <c r="G9" s="74">
        <v>0</v>
      </c>
      <c r="H9" s="81">
        <f t="shared" ref="H9:H17" si="1">G9/F9</f>
        <v>0</v>
      </c>
      <c r="I9" s="74">
        <f>F9+G9</f>
        <v>369300</v>
      </c>
    </row>
    <row r="10" spans="1:9" x14ac:dyDescent="0.25">
      <c r="A10" s="209">
        <v>3</v>
      </c>
      <c r="B10" s="163"/>
      <c r="C10" s="164"/>
      <c r="D10" s="175" t="s">
        <v>9</v>
      </c>
      <c r="E10" s="159">
        <f>SUM(E11:E13)</f>
        <v>312424.93</v>
      </c>
      <c r="F10" s="75">
        <f>SUM(F11:F13)</f>
        <v>369300</v>
      </c>
      <c r="G10" s="75">
        <v>0</v>
      </c>
      <c r="H10" s="95">
        <f t="shared" si="1"/>
        <v>0</v>
      </c>
      <c r="I10" s="75">
        <f t="shared" ref="I10:I25" si="2">F10+G10</f>
        <v>369300</v>
      </c>
    </row>
    <row r="11" spans="1:9" x14ac:dyDescent="0.25">
      <c r="A11" s="210">
        <v>31</v>
      </c>
      <c r="B11" s="211"/>
      <c r="C11" s="212"/>
      <c r="D11" s="175" t="s">
        <v>10</v>
      </c>
      <c r="E11" s="159">
        <v>261680.29</v>
      </c>
      <c r="F11" s="76">
        <v>315400</v>
      </c>
      <c r="G11" s="76">
        <v>0</v>
      </c>
      <c r="H11" s="95">
        <f t="shared" si="1"/>
        <v>0</v>
      </c>
      <c r="I11" s="75">
        <f t="shared" si="2"/>
        <v>315400</v>
      </c>
    </row>
    <row r="12" spans="1:9" ht="15" customHeight="1" x14ac:dyDescent="0.25">
      <c r="A12" s="210">
        <v>32</v>
      </c>
      <c r="B12" s="211"/>
      <c r="C12" s="212"/>
      <c r="D12" s="175" t="s">
        <v>20</v>
      </c>
      <c r="E12" s="159">
        <v>50744.639999999999</v>
      </c>
      <c r="F12" s="76">
        <v>53830</v>
      </c>
      <c r="G12" s="76">
        <v>0</v>
      </c>
      <c r="H12" s="95">
        <f t="shared" si="1"/>
        <v>0</v>
      </c>
      <c r="I12" s="75">
        <f t="shared" si="2"/>
        <v>53830</v>
      </c>
    </row>
    <row r="13" spans="1:9" ht="14.25" customHeight="1" x14ac:dyDescent="0.25">
      <c r="A13" s="213">
        <v>34</v>
      </c>
      <c r="B13" s="214"/>
      <c r="C13" s="215"/>
      <c r="D13" s="175" t="s">
        <v>62</v>
      </c>
      <c r="E13" s="159">
        <v>0</v>
      </c>
      <c r="F13" s="76">
        <v>70</v>
      </c>
      <c r="G13" s="76">
        <v>0</v>
      </c>
      <c r="H13" s="95">
        <f t="shared" si="1"/>
        <v>0</v>
      </c>
      <c r="I13" s="75">
        <f t="shared" si="2"/>
        <v>70</v>
      </c>
    </row>
    <row r="14" spans="1:9" ht="25.5" customHeight="1" x14ac:dyDescent="0.25">
      <c r="A14" s="205" t="s">
        <v>81</v>
      </c>
      <c r="B14" s="206"/>
      <c r="C14" s="207"/>
      <c r="D14" s="175" t="s">
        <v>82</v>
      </c>
      <c r="E14" s="153">
        <v>27699.7</v>
      </c>
      <c r="F14" s="74">
        <v>24300</v>
      </c>
      <c r="G14" s="74">
        <v>0</v>
      </c>
      <c r="H14" s="81">
        <f t="shared" si="1"/>
        <v>0</v>
      </c>
      <c r="I14" s="74">
        <f t="shared" si="2"/>
        <v>24300</v>
      </c>
    </row>
    <row r="15" spans="1:9" x14ac:dyDescent="0.25">
      <c r="A15" s="209">
        <v>3</v>
      </c>
      <c r="B15" s="163"/>
      <c r="C15" s="164"/>
      <c r="D15" s="175" t="s">
        <v>9</v>
      </c>
      <c r="E15" s="159">
        <f>SUM(E16:E17)</f>
        <v>27699.7</v>
      </c>
      <c r="F15" s="75">
        <v>24300</v>
      </c>
      <c r="G15" s="75">
        <v>0</v>
      </c>
      <c r="H15" s="95">
        <f t="shared" si="1"/>
        <v>0</v>
      </c>
      <c r="I15" s="75">
        <f t="shared" si="2"/>
        <v>24300</v>
      </c>
    </row>
    <row r="16" spans="1:9" x14ac:dyDescent="0.25">
      <c r="A16" s="210">
        <v>31</v>
      </c>
      <c r="B16" s="211"/>
      <c r="C16" s="212"/>
      <c r="D16" s="175" t="s">
        <v>10</v>
      </c>
      <c r="E16" s="159">
        <v>27699.7</v>
      </c>
      <c r="F16" s="76">
        <v>24300</v>
      </c>
      <c r="G16" s="76">
        <v>0</v>
      </c>
      <c r="H16" s="95">
        <f t="shared" si="1"/>
        <v>0</v>
      </c>
      <c r="I16" s="75">
        <f t="shared" si="2"/>
        <v>24300</v>
      </c>
    </row>
    <row r="17" spans="1:9" ht="15" customHeight="1" x14ac:dyDescent="0.25">
      <c r="A17" s="210">
        <v>32</v>
      </c>
      <c r="B17" s="211"/>
      <c r="C17" s="212"/>
      <c r="D17" s="175" t="s">
        <v>20</v>
      </c>
      <c r="E17" s="159">
        <v>0</v>
      </c>
      <c r="F17" s="76">
        <v>0</v>
      </c>
      <c r="G17" s="76">
        <v>0</v>
      </c>
      <c r="H17" s="95">
        <v>0</v>
      </c>
      <c r="I17" s="75">
        <f t="shared" si="2"/>
        <v>0</v>
      </c>
    </row>
    <row r="18" spans="1:9" ht="25.5" customHeight="1" x14ac:dyDescent="0.25">
      <c r="A18" s="162" t="s">
        <v>105</v>
      </c>
      <c r="B18" s="163"/>
      <c r="C18" s="164"/>
      <c r="D18" s="165" t="s">
        <v>87</v>
      </c>
      <c r="E18" s="153">
        <v>81614.929999999993</v>
      </c>
      <c r="F18" s="74">
        <v>69000</v>
      </c>
      <c r="G18" s="74">
        <v>7800</v>
      </c>
      <c r="H18" s="81">
        <v>0</v>
      </c>
      <c r="I18" s="74">
        <f t="shared" si="2"/>
        <v>76800</v>
      </c>
    </row>
    <row r="19" spans="1:9" x14ac:dyDescent="0.25">
      <c r="A19" s="209">
        <v>3</v>
      </c>
      <c r="B19" s="163"/>
      <c r="C19" s="164"/>
      <c r="D19" s="175" t="s">
        <v>9</v>
      </c>
      <c r="E19" s="159">
        <v>81614.929999999993</v>
      </c>
      <c r="F19" s="75">
        <v>69000</v>
      </c>
      <c r="G19" s="75">
        <v>7800</v>
      </c>
      <c r="H19" s="95">
        <v>0</v>
      </c>
      <c r="I19" s="75">
        <f t="shared" si="2"/>
        <v>76800</v>
      </c>
    </row>
    <row r="20" spans="1:9" x14ac:dyDescent="0.25">
      <c r="A20" s="210">
        <v>31</v>
      </c>
      <c r="B20" s="211"/>
      <c r="C20" s="212"/>
      <c r="D20" s="175" t="s">
        <v>10</v>
      </c>
      <c r="E20" s="159">
        <v>1200</v>
      </c>
      <c r="F20" s="75">
        <v>1200</v>
      </c>
      <c r="G20" s="75">
        <v>0</v>
      </c>
      <c r="H20" s="95">
        <v>0</v>
      </c>
      <c r="I20" s="75">
        <f t="shared" si="2"/>
        <v>1200</v>
      </c>
    </row>
    <row r="21" spans="1:9" ht="42.75" customHeight="1" x14ac:dyDescent="0.25">
      <c r="A21" s="213">
        <v>32</v>
      </c>
      <c r="B21" s="214"/>
      <c r="C21" s="215"/>
      <c r="D21" s="175" t="s">
        <v>20</v>
      </c>
      <c r="E21" s="159">
        <v>80414.929999999993</v>
      </c>
      <c r="F21" s="75">
        <v>67780</v>
      </c>
      <c r="G21" s="75">
        <v>7800</v>
      </c>
      <c r="H21" s="95"/>
      <c r="I21" s="75">
        <f t="shared" si="2"/>
        <v>75580</v>
      </c>
    </row>
    <row r="22" spans="1:9" ht="42.75" customHeight="1" x14ac:dyDescent="0.25">
      <c r="A22" s="213">
        <v>34</v>
      </c>
      <c r="B22" s="214"/>
      <c r="C22" s="215"/>
      <c r="D22" s="175" t="s">
        <v>62</v>
      </c>
      <c r="E22" s="159"/>
      <c r="F22" s="75">
        <v>20</v>
      </c>
      <c r="G22" s="75">
        <v>0</v>
      </c>
      <c r="H22" s="95"/>
      <c r="I22" s="75">
        <f t="shared" si="2"/>
        <v>20</v>
      </c>
    </row>
    <row r="23" spans="1:9" ht="30.75" customHeight="1" x14ac:dyDescent="0.25">
      <c r="A23" s="205" t="s">
        <v>83</v>
      </c>
      <c r="B23" s="206"/>
      <c r="C23" s="207"/>
      <c r="D23" s="152" t="s">
        <v>88</v>
      </c>
      <c r="E23" s="153">
        <f>E24</f>
        <v>265000</v>
      </c>
      <c r="F23" s="74">
        <v>320000</v>
      </c>
      <c r="G23" s="74">
        <v>0</v>
      </c>
      <c r="H23" s="81">
        <v>0</v>
      </c>
      <c r="I23" s="74">
        <f t="shared" si="2"/>
        <v>320000</v>
      </c>
    </row>
    <row r="24" spans="1:9" x14ac:dyDescent="0.25">
      <c r="A24" s="209">
        <v>3</v>
      </c>
      <c r="B24" s="163"/>
      <c r="C24" s="164"/>
      <c r="D24" s="175" t="s">
        <v>9</v>
      </c>
      <c r="E24" s="159">
        <v>265000</v>
      </c>
      <c r="F24" s="75">
        <v>320000</v>
      </c>
      <c r="G24" s="75">
        <v>0</v>
      </c>
      <c r="H24" s="95">
        <v>0</v>
      </c>
      <c r="I24" s="75">
        <f t="shared" si="2"/>
        <v>320000</v>
      </c>
    </row>
    <row r="25" spans="1:9" x14ac:dyDescent="0.25">
      <c r="A25" s="210">
        <v>31</v>
      </c>
      <c r="B25" s="211"/>
      <c r="C25" s="212"/>
      <c r="D25" s="175" t="s">
        <v>10</v>
      </c>
      <c r="E25" s="159">
        <v>265000</v>
      </c>
      <c r="F25" s="76">
        <v>320000</v>
      </c>
      <c r="G25" s="75">
        <v>0</v>
      </c>
      <c r="H25" s="95">
        <v>0</v>
      </c>
      <c r="I25" s="75">
        <f t="shared" si="2"/>
        <v>320000</v>
      </c>
    </row>
    <row r="26" spans="1:9" ht="15" customHeight="1" x14ac:dyDescent="0.25">
      <c r="A26" s="194" t="s">
        <v>84</v>
      </c>
      <c r="B26" s="195"/>
      <c r="C26" s="196"/>
      <c r="D26" s="146" t="s">
        <v>85</v>
      </c>
      <c r="E26" s="147">
        <f>SUM(E27,E30,E33,E36,E39)</f>
        <v>157052.03</v>
      </c>
      <c r="F26" s="147">
        <f>SUM(F27,F30,F33,F36,F39)</f>
        <v>97400</v>
      </c>
      <c r="G26" s="147">
        <f>SUM(G33,G36,G39)</f>
        <v>11100</v>
      </c>
      <c r="H26" s="148">
        <f t="shared" ref="H26:H68" si="3">G26/F26</f>
        <v>0.11396303901437371</v>
      </c>
      <c r="I26" s="149">
        <f>SUM(I27,I30,I33,I36,I39)</f>
        <v>108500</v>
      </c>
    </row>
    <row r="27" spans="1:9" ht="15" customHeight="1" x14ac:dyDescent="0.25">
      <c r="A27" s="162" t="s">
        <v>66</v>
      </c>
      <c r="B27" s="167"/>
      <c r="C27" s="168"/>
      <c r="D27" s="152" t="s">
        <v>86</v>
      </c>
      <c r="E27" s="153">
        <v>48347.39</v>
      </c>
      <c r="F27" s="154">
        <v>38000</v>
      </c>
      <c r="G27" s="154">
        <v>0</v>
      </c>
      <c r="H27" s="155">
        <f t="shared" si="3"/>
        <v>0</v>
      </c>
      <c r="I27" s="223">
        <f t="shared" ref="I26:I68" si="4">SUM(F27+G27)</f>
        <v>38000</v>
      </c>
    </row>
    <row r="28" spans="1:9" x14ac:dyDescent="0.25">
      <c r="A28" s="166">
        <v>3</v>
      </c>
      <c r="B28" s="163"/>
      <c r="C28" s="164"/>
      <c r="D28" s="158" t="s">
        <v>9</v>
      </c>
      <c r="E28" s="159">
        <v>48347.39</v>
      </c>
      <c r="F28" s="160">
        <v>38000</v>
      </c>
      <c r="G28" s="160">
        <v>0</v>
      </c>
      <c r="H28" s="161">
        <f t="shared" si="3"/>
        <v>0</v>
      </c>
      <c r="I28" s="224">
        <f t="shared" si="4"/>
        <v>38000</v>
      </c>
    </row>
    <row r="29" spans="1:9" x14ac:dyDescent="0.25">
      <c r="A29" s="166">
        <v>32</v>
      </c>
      <c r="B29" s="163"/>
      <c r="C29" s="164"/>
      <c r="D29" s="158" t="s">
        <v>20</v>
      </c>
      <c r="E29" s="159">
        <v>48347.39</v>
      </c>
      <c r="F29" s="159">
        <v>38000</v>
      </c>
      <c r="G29" s="159">
        <v>0</v>
      </c>
      <c r="H29" s="161">
        <f t="shared" si="3"/>
        <v>0</v>
      </c>
      <c r="I29" s="224">
        <f t="shared" si="4"/>
        <v>38000</v>
      </c>
    </row>
    <row r="30" spans="1:9" ht="42.75" customHeight="1" x14ac:dyDescent="0.25">
      <c r="A30" s="162" t="s">
        <v>105</v>
      </c>
      <c r="B30" s="163"/>
      <c r="C30" s="164"/>
      <c r="D30" s="165" t="s">
        <v>87</v>
      </c>
      <c r="E30" s="153">
        <v>8798.99</v>
      </c>
      <c r="F30" s="154">
        <v>9000</v>
      </c>
      <c r="G30" s="154">
        <v>0</v>
      </c>
      <c r="H30" s="155">
        <f t="shared" si="3"/>
        <v>0</v>
      </c>
      <c r="I30" s="223">
        <f t="shared" si="4"/>
        <v>9000</v>
      </c>
    </row>
    <row r="31" spans="1:9" x14ac:dyDescent="0.25">
      <c r="A31" s="166">
        <v>3</v>
      </c>
      <c r="B31" s="163"/>
      <c r="C31" s="164"/>
      <c r="D31" s="158" t="s">
        <v>9</v>
      </c>
      <c r="E31" s="159">
        <v>8798.99</v>
      </c>
      <c r="F31" s="159">
        <v>9000</v>
      </c>
      <c r="G31" s="159">
        <v>0</v>
      </c>
      <c r="H31" s="161">
        <f t="shared" si="3"/>
        <v>0</v>
      </c>
      <c r="I31" s="224">
        <f t="shared" si="4"/>
        <v>9000</v>
      </c>
    </row>
    <row r="32" spans="1:9" x14ac:dyDescent="0.25">
      <c r="A32" s="166">
        <v>32</v>
      </c>
      <c r="B32" s="163"/>
      <c r="C32" s="164"/>
      <c r="D32" s="158" t="s">
        <v>20</v>
      </c>
      <c r="E32" s="159">
        <v>8798.99</v>
      </c>
      <c r="F32" s="159">
        <v>9000</v>
      </c>
      <c r="G32" s="159">
        <v>0</v>
      </c>
      <c r="H32" s="161">
        <f t="shared" si="3"/>
        <v>0</v>
      </c>
      <c r="I32" s="224">
        <f t="shared" si="4"/>
        <v>9000</v>
      </c>
    </row>
    <row r="33" spans="1:9" ht="29.25" customHeight="1" x14ac:dyDescent="0.25">
      <c r="A33" s="162" t="s">
        <v>83</v>
      </c>
      <c r="B33" s="167"/>
      <c r="C33" s="168"/>
      <c r="D33" s="152" t="s">
        <v>88</v>
      </c>
      <c r="E33" s="153">
        <v>78290</v>
      </c>
      <c r="F33" s="154">
        <v>50400</v>
      </c>
      <c r="G33" s="154">
        <v>8400</v>
      </c>
      <c r="H33" s="155">
        <f t="shared" si="3"/>
        <v>0.16666666666666666</v>
      </c>
      <c r="I33" s="223">
        <f t="shared" si="4"/>
        <v>58800</v>
      </c>
    </row>
    <row r="34" spans="1:9" ht="15" customHeight="1" x14ac:dyDescent="0.25">
      <c r="A34" s="166">
        <v>3</v>
      </c>
      <c r="B34" s="163"/>
      <c r="C34" s="164"/>
      <c r="D34" s="158" t="s">
        <v>9</v>
      </c>
      <c r="E34" s="159">
        <v>78290</v>
      </c>
      <c r="F34" s="159">
        <v>50400</v>
      </c>
      <c r="G34" s="159">
        <v>8400</v>
      </c>
      <c r="H34" s="161">
        <f t="shared" si="3"/>
        <v>0.16666666666666666</v>
      </c>
      <c r="I34" s="224">
        <f t="shared" si="4"/>
        <v>58800</v>
      </c>
    </row>
    <row r="35" spans="1:9" x14ac:dyDescent="0.25">
      <c r="A35" s="166">
        <v>32</v>
      </c>
      <c r="B35" s="163"/>
      <c r="C35" s="164"/>
      <c r="D35" s="158" t="s">
        <v>20</v>
      </c>
      <c r="E35" s="159">
        <v>78290</v>
      </c>
      <c r="F35" s="159">
        <v>50400</v>
      </c>
      <c r="G35" s="159">
        <v>8400</v>
      </c>
      <c r="H35" s="161">
        <f t="shared" si="3"/>
        <v>0.16666666666666666</v>
      </c>
      <c r="I35" s="224">
        <f t="shared" si="4"/>
        <v>58800</v>
      </c>
    </row>
    <row r="36" spans="1:9" ht="30" customHeight="1" x14ac:dyDescent="0.25">
      <c r="A36" s="169" t="s">
        <v>89</v>
      </c>
      <c r="B36" s="170"/>
      <c r="C36" s="171"/>
      <c r="D36" s="172" t="s">
        <v>90</v>
      </c>
      <c r="E36" s="153">
        <v>21615.65</v>
      </c>
      <c r="F36" s="154">
        <v>0</v>
      </c>
      <c r="G36" s="154">
        <v>1000</v>
      </c>
      <c r="H36" s="155">
        <v>1</v>
      </c>
      <c r="I36" s="223">
        <f t="shared" si="4"/>
        <v>1000</v>
      </c>
    </row>
    <row r="37" spans="1:9" ht="42.75" customHeight="1" x14ac:dyDescent="0.25">
      <c r="A37" s="173">
        <v>3</v>
      </c>
      <c r="B37" s="174"/>
      <c r="C37" s="175"/>
      <c r="D37" s="158" t="s">
        <v>9</v>
      </c>
      <c r="E37" s="159">
        <v>21615.65</v>
      </c>
      <c r="F37" s="160">
        <v>0</v>
      </c>
      <c r="G37" s="160">
        <v>1000</v>
      </c>
      <c r="H37" s="161">
        <v>1</v>
      </c>
      <c r="I37" s="224">
        <f t="shared" si="4"/>
        <v>1000</v>
      </c>
    </row>
    <row r="38" spans="1:9" x14ac:dyDescent="0.25">
      <c r="A38" s="173">
        <v>32</v>
      </c>
      <c r="B38" s="174"/>
      <c r="C38" s="175"/>
      <c r="D38" s="158" t="s">
        <v>20</v>
      </c>
      <c r="E38" s="159">
        <v>21615.65</v>
      </c>
      <c r="F38" s="159">
        <v>0</v>
      </c>
      <c r="G38" s="159">
        <v>1000</v>
      </c>
      <c r="H38" s="161">
        <v>1</v>
      </c>
      <c r="I38" s="224">
        <f t="shared" si="4"/>
        <v>1000</v>
      </c>
    </row>
    <row r="39" spans="1:9" ht="60" x14ac:dyDescent="0.25">
      <c r="A39" s="176" t="s">
        <v>91</v>
      </c>
      <c r="B39" s="174"/>
      <c r="C39" s="175"/>
      <c r="D39" s="172" t="s">
        <v>92</v>
      </c>
      <c r="E39" s="153">
        <v>0</v>
      </c>
      <c r="F39" s="153">
        <v>0</v>
      </c>
      <c r="G39" s="153">
        <v>1700</v>
      </c>
      <c r="H39" s="155">
        <v>0</v>
      </c>
      <c r="I39" s="223">
        <f t="shared" si="4"/>
        <v>1700</v>
      </c>
    </row>
    <row r="40" spans="1:9" ht="29.25" customHeight="1" x14ac:dyDescent="0.25">
      <c r="A40" s="173">
        <v>3</v>
      </c>
      <c r="B40" s="174"/>
      <c r="C40" s="175"/>
      <c r="D40" s="158" t="s">
        <v>9</v>
      </c>
      <c r="E40" s="159">
        <v>0</v>
      </c>
      <c r="F40" s="159">
        <v>0</v>
      </c>
      <c r="G40" s="159">
        <v>1700</v>
      </c>
      <c r="H40" s="161">
        <v>0</v>
      </c>
      <c r="I40" s="224">
        <f t="shared" si="4"/>
        <v>1700</v>
      </c>
    </row>
    <row r="41" spans="1:9" x14ac:dyDescent="0.25">
      <c r="A41" s="173">
        <v>32</v>
      </c>
      <c r="B41" s="174"/>
      <c r="C41" s="175"/>
      <c r="D41" s="158" t="s">
        <v>20</v>
      </c>
      <c r="E41" s="159">
        <v>0</v>
      </c>
      <c r="F41" s="159">
        <v>0</v>
      </c>
      <c r="G41" s="159">
        <v>1700</v>
      </c>
      <c r="H41" s="161">
        <v>0</v>
      </c>
      <c r="I41" s="224">
        <f t="shared" si="4"/>
        <v>1700</v>
      </c>
    </row>
    <row r="42" spans="1:9" ht="30" customHeight="1" x14ac:dyDescent="0.25">
      <c r="A42" s="194" t="s">
        <v>93</v>
      </c>
      <c r="B42" s="195"/>
      <c r="C42" s="196"/>
      <c r="D42" s="146" t="s">
        <v>94</v>
      </c>
      <c r="E42" s="147">
        <f>SUM(E43,E47,E51)</f>
        <v>25990.45</v>
      </c>
      <c r="F42" s="177">
        <f>SUM(F47,F51)</f>
        <v>31100</v>
      </c>
      <c r="G42" s="147">
        <f>SUM(G43,G47,G51)</f>
        <v>2300</v>
      </c>
      <c r="H42" s="148">
        <f t="shared" si="3"/>
        <v>7.3954983922829579E-2</v>
      </c>
      <c r="I42" s="149">
        <f t="shared" si="4"/>
        <v>33400</v>
      </c>
    </row>
    <row r="43" spans="1:9" x14ac:dyDescent="0.25">
      <c r="A43" s="178" t="s">
        <v>66</v>
      </c>
      <c r="B43" s="179"/>
      <c r="C43" s="179"/>
      <c r="D43" s="172" t="s">
        <v>86</v>
      </c>
      <c r="E43" s="153">
        <v>9948.7800000000007</v>
      </c>
      <c r="F43" s="154">
        <v>0</v>
      </c>
      <c r="G43" s="153">
        <v>0</v>
      </c>
      <c r="H43" s="155">
        <v>0</v>
      </c>
      <c r="I43" s="223">
        <f t="shared" si="4"/>
        <v>0</v>
      </c>
    </row>
    <row r="44" spans="1:9" ht="28.5" x14ac:dyDescent="0.25">
      <c r="A44" s="156">
        <v>4</v>
      </c>
      <c r="B44" s="157"/>
      <c r="C44" s="157"/>
      <c r="D44" s="158" t="s">
        <v>11</v>
      </c>
      <c r="E44" s="153">
        <v>9948.7800000000007</v>
      </c>
      <c r="F44" s="159">
        <v>0</v>
      </c>
      <c r="G44" s="159">
        <v>0</v>
      </c>
      <c r="H44" s="161">
        <v>0</v>
      </c>
      <c r="I44" s="224">
        <f t="shared" si="4"/>
        <v>0</v>
      </c>
    </row>
    <row r="45" spans="1:9" ht="42.75" x14ac:dyDescent="0.25">
      <c r="A45" s="156">
        <v>42</v>
      </c>
      <c r="B45" s="157"/>
      <c r="C45" s="157"/>
      <c r="D45" s="158" t="s">
        <v>26</v>
      </c>
      <c r="E45" s="159">
        <v>9948.7800000000007</v>
      </c>
      <c r="F45" s="159">
        <v>0</v>
      </c>
      <c r="G45" s="159">
        <v>0</v>
      </c>
      <c r="H45" s="161">
        <v>0</v>
      </c>
      <c r="I45" s="224">
        <f t="shared" si="4"/>
        <v>0</v>
      </c>
    </row>
    <row r="46" spans="1:9" ht="28.5" x14ac:dyDescent="0.25">
      <c r="A46" s="173">
        <v>45</v>
      </c>
      <c r="B46" s="180"/>
      <c r="C46" s="181"/>
      <c r="D46" s="182" t="s">
        <v>95</v>
      </c>
      <c r="E46" s="159">
        <v>0</v>
      </c>
      <c r="F46" s="159">
        <v>0</v>
      </c>
      <c r="G46" s="159">
        <v>0</v>
      </c>
      <c r="H46" s="155">
        <v>0</v>
      </c>
      <c r="I46" s="223">
        <f t="shared" si="4"/>
        <v>0</v>
      </c>
    </row>
    <row r="47" spans="1:9" ht="42.75" customHeight="1" x14ac:dyDescent="0.25">
      <c r="A47" s="162" t="s">
        <v>105</v>
      </c>
      <c r="B47" s="163"/>
      <c r="C47" s="164"/>
      <c r="D47" s="165" t="s">
        <v>87</v>
      </c>
      <c r="E47" s="153">
        <v>1041.67</v>
      </c>
      <c r="F47" s="153">
        <v>5300</v>
      </c>
      <c r="G47" s="153">
        <v>2300</v>
      </c>
      <c r="H47" s="155">
        <v>0</v>
      </c>
      <c r="I47" s="223">
        <f t="shared" si="4"/>
        <v>7600</v>
      </c>
    </row>
    <row r="48" spans="1:9" ht="28.5" x14ac:dyDescent="0.25">
      <c r="A48" s="156">
        <v>4</v>
      </c>
      <c r="B48" s="157"/>
      <c r="C48" s="157"/>
      <c r="D48" s="158" t="s">
        <v>11</v>
      </c>
      <c r="E48" s="159">
        <v>1041.67</v>
      </c>
      <c r="F48" s="160">
        <v>5300</v>
      </c>
      <c r="G48" s="159">
        <v>2300</v>
      </c>
      <c r="H48" s="161">
        <v>0</v>
      </c>
      <c r="I48" s="224">
        <f t="shared" si="4"/>
        <v>7600</v>
      </c>
    </row>
    <row r="49" spans="1:9" ht="42.75" x14ac:dyDescent="0.25">
      <c r="A49" s="156">
        <v>41</v>
      </c>
      <c r="B49" s="157"/>
      <c r="C49" s="157"/>
      <c r="D49" s="158" t="s">
        <v>96</v>
      </c>
      <c r="E49" s="159">
        <v>1041.67</v>
      </c>
      <c r="F49" s="160">
        <v>4600</v>
      </c>
      <c r="G49" s="159">
        <v>2300</v>
      </c>
      <c r="H49" s="161">
        <v>0</v>
      </c>
      <c r="I49" s="224">
        <f t="shared" si="4"/>
        <v>6900</v>
      </c>
    </row>
    <row r="50" spans="1:9" ht="42.75" x14ac:dyDescent="0.25">
      <c r="A50" s="166">
        <v>42</v>
      </c>
      <c r="B50" s="163"/>
      <c r="C50" s="164"/>
      <c r="D50" s="183" t="s">
        <v>26</v>
      </c>
      <c r="E50" s="122">
        <v>0</v>
      </c>
      <c r="F50" s="123">
        <v>700</v>
      </c>
      <c r="G50" s="123">
        <v>0</v>
      </c>
      <c r="H50" s="161">
        <v>0</v>
      </c>
      <c r="I50" s="224">
        <f t="shared" si="4"/>
        <v>700</v>
      </c>
    </row>
    <row r="51" spans="1:9" ht="28.5" x14ac:dyDescent="0.25">
      <c r="A51" s="162" t="s">
        <v>83</v>
      </c>
      <c r="B51" s="167"/>
      <c r="C51" s="168"/>
      <c r="D51" s="183" t="s">
        <v>88</v>
      </c>
      <c r="E51" s="184">
        <f>SUM(E53,E54)</f>
        <v>15000</v>
      </c>
      <c r="F51" s="184">
        <v>25800</v>
      </c>
      <c r="G51" s="184">
        <v>0</v>
      </c>
      <c r="H51" s="155">
        <f t="shared" si="3"/>
        <v>0</v>
      </c>
      <c r="I51" s="223">
        <f t="shared" si="4"/>
        <v>25800</v>
      </c>
    </row>
    <row r="52" spans="1:9" ht="42.75" x14ac:dyDescent="0.25">
      <c r="A52" s="173">
        <v>4</v>
      </c>
      <c r="B52" s="174"/>
      <c r="C52" s="175"/>
      <c r="D52" s="183" t="s">
        <v>26</v>
      </c>
      <c r="E52" s="123">
        <v>15000</v>
      </c>
      <c r="F52" s="123">
        <v>23800</v>
      </c>
      <c r="G52" s="123">
        <v>0</v>
      </c>
      <c r="H52" s="161">
        <f t="shared" si="3"/>
        <v>0</v>
      </c>
      <c r="I52" s="224">
        <f t="shared" si="4"/>
        <v>23800</v>
      </c>
    </row>
    <row r="53" spans="1:9" ht="42.75" x14ac:dyDescent="0.25">
      <c r="A53" s="173">
        <v>42</v>
      </c>
      <c r="B53" s="174"/>
      <c r="C53" s="175"/>
      <c r="D53" s="183" t="s">
        <v>26</v>
      </c>
      <c r="E53" s="123">
        <v>15000</v>
      </c>
      <c r="F53" s="123">
        <v>2000</v>
      </c>
      <c r="G53" s="123">
        <v>0</v>
      </c>
      <c r="H53" s="161">
        <f t="shared" si="3"/>
        <v>0</v>
      </c>
      <c r="I53" s="224">
        <f t="shared" si="4"/>
        <v>2000</v>
      </c>
    </row>
    <row r="54" spans="1:9" ht="28.5" x14ac:dyDescent="0.25">
      <c r="A54" s="173">
        <v>45</v>
      </c>
      <c r="B54" s="174"/>
      <c r="C54" s="175"/>
      <c r="D54" s="182" t="s">
        <v>95</v>
      </c>
      <c r="E54" s="123">
        <v>0</v>
      </c>
      <c r="F54" s="123">
        <v>23800</v>
      </c>
      <c r="G54" s="123">
        <v>0</v>
      </c>
      <c r="H54" s="161">
        <v>0</v>
      </c>
      <c r="I54" s="224">
        <f t="shared" si="4"/>
        <v>23800</v>
      </c>
    </row>
    <row r="55" spans="1:9" x14ac:dyDescent="0.25">
      <c r="A55" s="144" t="s">
        <v>97</v>
      </c>
      <c r="B55" s="145"/>
      <c r="C55" s="145"/>
      <c r="D55" s="185" t="s">
        <v>98</v>
      </c>
      <c r="E55" s="186">
        <v>46500</v>
      </c>
      <c r="F55" s="186">
        <v>46500</v>
      </c>
      <c r="G55" s="186">
        <v>0</v>
      </c>
      <c r="H55" s="148">
        <f t="shared" si="3"/>
        <v>0</v>
      </c>
      <c r="I55" s="149">
        <f t="shared" si="4"/>
        <v>46500</v>
      </c>
    </row>
    <row r="56" spans="1:9" x14ac:dyDescent="0.25">
      <c r="A56" s="150" t="s">
        <v>66</v>
      </c>
      <c r="B56" s="151"/>
      <c r="C56" s="151"/>
      <c r="D56" s="187" t="s">
        <v>86</v>
      </c>
      <c r="E56" s="184">
        <v>20000</v>
      </c>
      <c r="F56" s="184">
        <v>20000</v>
      </c>
      <c r="G56" s="184">
        <v>0</v>
      </c>
      <c r="H56" s="155">
        <f t="shared" si="3"/>
        <v>0</v>
      </c>
      <c r="I56" s="223">
        <f t="shared" si="4"/>
        <v>20000</v>
      </c>
    </row>
    <row r="57" spans="1:9" x14ac:dyDescent="0.25">
      <c r="A57" s="156">
        <v>3</v>
      </c>
      <c r="B57" s="157"/>
      <c r="C57" s="157"/>
      <c r="D57" s="183" t="s">
        <v>9</v>
      </c>
      <c r="E57" s="123">
        <v>20000</v>
      </c>
      <c r="F57" s="123">
        <v>20000</v>
      </c>
      <c r="G57" s="123">
        <v>0</v>
      </c>
      <c r="H57" s="161">
        <f t="shared" si="3"/>
        <v>0</v>
      </c>
      <c r="I57" s="224">
        <f t="shared" si="4"/>
        <v>20000</v>
      </c>
    </row>
    <row r="58" spans="1:9" x14ac:dyDescent="0.25">
      <c r="A58" s="156">
        <v>32</v>
      </c>
      <c r="B58" s="157"/>
      <c r="C58" s="157"/>
      <c r="D58" s="183" t="s">
        <v>20</v>
      </c>
      <c r="E58" s="123">
        <v>2000</v>
      </c>
      <c r="F58" s="123">
        <v>19900</v>
      </c>
      <c r="G58" s="123">
        <v>0</v>
      </c>
      <c r="H58" s="161">
        <f t="shared" si="3"/>
        <v>0</v>
      </c>
      <c r="I58" s="224">
        <f t="shared" si="4"/>
        <v>19900</v>
      </c>
    </row>
    <row r="59" spans="1:9" ht="29.25" customHeight="1" x14ac:dyDescent="0.25">
      <c r="A59" s="162" t="s">
        <v>83</v>
      </c>
      <c r="B59" s="167"/>
      <c r="C59" s="168"/>
      <c r="D59" s="188" t="s">
        <v>88</v>
      </c>
      <c r="E59" s="184">
        <v>26500</v>
      </c>
      <c r="F59" s="184">
        <v>26500</v>
      </c>
      <c r="G59" s="184">
        <v>0</v>
      </c>
      <c r="H59" s="155">
        <f t="shared" si="3"/>
        <v>0</v>
      </c>
      <c r="I59" s="223">
        <f t="shared" si="4"/>
        <v>26500</v>
      </c>
    </row>
    <row r="60" spans="1:9" x14ac:dyDescent="0.25">
      <c r="A60" s="156">
        <v>3</v>
      </c>
      <c r="B60" s="157"/>
      <c r="C60" s="157"/>
      <c r="D60" s="183" t="s">
        <v>9</v>
      </c>
      <c r="E60" s="123">
        <v>26500</v>
      </c>
      <c r="F60" s="123">
        <v>26500</v>
      </c>
      <c r="G60" s="123">
        <v>0</v>
      </c>
      <c r="H60" s="161">
        <f t="shared" si="3"/>
        <v>0</v>
      </c>
      <c r="I60" s="224">
        <f t="shared" si="4"/>
        <v>26500</v>
      </c>
    </row>
    <row r="61" spans="1:9" x14ac:dyDescent="0.25">
      <c r="A61" s="189">
        <v>32</v>
      </c>
      <c r="B61" s="190"/>
      <c r="C61" s="190"/>
      <c r="D61" s="191" t="s">
        <v>20</v>
      </c>
      <c r="E61" s="123">
        <v>26500</v>
      </c>
      <c r="F61" s="123">
        <v>26500</v>
      </c>
      <c r="G61" s="123">
        <v>0</v>
      </c>
      <c r="H61" s="161">
        <f t="shared" si="3"/>
        <v>0</v>
      </c>
      <c r="I61" s="224">
        <f t="shared" si="4"/>
        <v>26500</v>
      </c>
    </row>
    <row r="62" spans="1:9" x14ac:dyDescent="0.25">
      <c r="A62" s="144" t="s">
        <v>99</v>
      </c>
      <c r="B62" s="145"/>
      <c r="C62" s="145"/>
      <c r="D62" s="185" t="s">
        <v>100</v>
      </c>
      <c r="E62" s="186">
        <v>14000</v>
      </c>
      <c r="F62" s="186">
        <v>14000</v>
      </c>
      <c r="G62" s="186">
        <v>1000</v>
      </c>
      <c r="H62" s="148">
        <v>1</v>
      </c>
      <c r="I62" s="149">
        <v>15000</v>
      </c>
    </row>
    <row r="63" spans="1:9" x14ac:dyDescent="0.25">
      <c r="A63" s="150" t="s">
        <v>66</v>
      </c>
      <c r="B63" s="151"/>
      <c r="C63" s="151"/>
      <c r="D63" s="187" t="s">
        <v>86</v>
      </c>
      <c r="E63" s="184">
        <v>10000</v>
      </c>
      <c r="F63" s="184">
        <v>10000</v>
      </c>
      <c r="G63" s="184">
        <v>0</v>
      </c>
      <c r="H63" s="192">
        <v>0</v>
      </c>
      <c r="I63" s="223">
        <f t="shared" si="4"/>
        <v>10000</v>
      </c>
    </row>
    <row r="64" spans="1:9" x14ac:dyDescent="0.25">
      <c r="A64" s="156">
        <v>3</v>
      </c>
      <c r="B64" s="157"/>
      <c r="C64" s="157"/>
      <c r="D64" s="183" t="s">
        <v>9</v>
      </c>
      <c r="E64" s="123">
        <v>10000</v>
      </c>
      <c r="F64" s="123">
        <v>10000</v>
      </c>
      <c r="G64" s="123">
        <v>0</v>
      </c>
      <c r="H64" s="193">
        <v>0</v>
      </c>
      <c r="I64" s="224">
        <f t="shared" si="4"/>
        <v>10000</v>
      </c>
    </row>
    <row r="65" spans="1:9" x14ac:dyDescent="0.25">
      <c r="A65" s="156">
        <v>32</v>
      </c>
      <c r="B65" s="157"/>
      <c r="C65" s="157"/>
      <c r="D65" s="183" t="s">
        <v>20</v>
      </c>
      <c r="E65" s="123">
        <v>10000</v>
      </c>
      <c r="F65" s="123">
        <v>10000</v>
      </c>
      <c r="G65" s="123">
        <v>0</v>
      </c>
      <c r="H65" s="193">
        <v>0</v>
      </c>
      <c r="I65" s="224">
        <f t="shared" si="4"/>
        <v>10000</v>
      </c>
    </row>
    <row r="66" spans="1:9" ht="42.75" x14ac:dyDescent="0.25">
      <c r="A66" s="162" t="s">
        <v>105</v>
      </c>
      <c r="B66" s="163"/>
      <c r="C66" s="164"/>
      <c r="D66" s="165" t="s">
        <v>87</v>
      </c>
      <c r="E66" s="154">
        <v>4000</v>
      </c>
      <c r="F66" s="154">
        <v>4000</v>
      </c>
      <c r="G66" s="154">
        <v>-4000</v>
      </c>
      <c r="H66" s="192">
        <v>1</v>
      </c>
      <c r="I66" s="223">
        <f t="shared" si="4"/>
        <v>0</v>
      </c>
    </row>
    <row r="67" spans="1:9" x14ac:dyDescent="0.25">
      <c r="A67" s="166">
        <v>3</v>
      </c>
      <c r="B67" s="163"/>
      <c r="C67" s="164"/>
      <c r="D67" s="158" t="s">
        <v>9</v>
      </c>
      <c r="E67" s="159">
        <v>4000</v>
      </c>
      <c r="F67" s="159">
        <v>4000</v>
      </c>
      <c r="G67" s="159">
        <v>-4000</v>
      </c>
      <c r="H67" s="193">
        <v>1</v>
      </c>
      <c r="I67" s="224">
        <f t="shared" si="4"/>
        <v>0</v>
      </c>
    </row>
    <row r="68" spans="1:9" x14ac:dyDescent="0.25">
      <c r="A68" s="166">
        <v>32</v>
      </c>
      <c r="B68" s="163"/>
      <c r="C68" s="164"/>
      <c r="D68" s="158" t="s">
        <v>20</v>
      </c>
      <c r="E68" s="159">
        <v>4000</v>
      </c>
      <c r="F68" s="159">
        <v>4000</v>
      </c>
      <c r="G68" s="159">
        <v>-4000</v>
      </c>
      <c r="H68" s="193">
        <v>1</v>
      </c>
      <c r="I68" s="224">
        <f t="shared" si="4"/>
        <v>0</v>
      </c>
    </row>
    <row r="69" spans="1:9" ht="29.25" customHeight="1" x14ac:dyDescent="0.25">
      <c r="A69" s="162" t="s">
        <v>83</v>
      </c>
      <c r="B69" s="167"/>
      <c r="C69" s="168"/>
      <c r="D69" s="188" t="s">
        <v>88</v>
      </c>
      <c r="E69" s="184">
        <v>0</v>
      </c>
      <c r="F69" s="184">
        <v>0</v>
      </c>
      <c r="G69" s="184">
        <v>5000</v>
      </c>
      <c r="H69" s="155">
        <v>1</v>
      </c>
      <c r="I69" s="223">
        <f t="shared" ref="I69:I71" si="5">SUM(F69+G69)</f>
        <v>5000</v>
      </c>
    </row>
    <row r="70" spans="1:9" x14ac:dyDescent="0.25">
      <c r="A70" s="156">
        <v>3</v>
      </c>
      <c r="B70" s="157"/>
      <c r="C70" s="157"/>
      <c r="D70" s="183" t="s">
        <v>9</v>
      </c>
      <c r="E70" s="123">
        <v>0</v>
      </c>
      <c r="F70" s="123">
        <v>0</v>
      </c>
      <c r="G70" s="123">
        <v>5000</v>
      </c>
      <c r="H70" s="161">
        <v>1</v>
      </c>
      <c r="I70" s="224">
        <f t="shared" si="5"/>
        <v>5000</v>
      </c>
    </row>
    <row r="71" spans="1:9" x14ac:dyDescent="0.25">
      <c r="A71" s="157">
        <v>32</v>
      </c>
      <c r="B71" s="157"/>
      <c r="C71" s="157"/>
      <c r="D71" s="158" t="s">
        <v>20</v>
      </c>
      <c r="E71" s="123">
        <v>0</v>
      </c>
      <c r="F71" s="123">
        <v>0</v>
      </c>
      <c r="G71" s="123">
        <v>5000</v>
      </c>
      <c r="H71" s="225">
        <v>1</v>
      </c>
      <c r="I71" s="226">
        <f t="shared" si="5"/>
        <v>5000</v>
      </c>
    </row>
  </sheetData>
  <mergeCells count="57">
    <mergeCell ref="A69:C69"/>
    <mergeCell ref="A70:C70"/>
    <mergeCell ref="A71:C71"/>
    <mergeCell ref="A51:C51"/>
    <mergeCell ref="A67:C67"/>
    <mergeCell ref="A68:C68"/>
    <mergeCell ref="A62:C62"/>
    <mergeCell ref="A63:C63"/>
    <mergeCell ref="A64:C64"/>
    <mergeCell ref="A65:C65"/>
    <mergeCell ref="A66:C66"/>
    <mergeCell ref="A57:C57"/>
    <mergeCell ref="A58:C58"/>
    <mergeCell ref="A59:C59"/>
    <mergeCell ref="A60:C60"/>
    <mergeCell ref="A61:C61"/>
    <mergeCell ref="A48:C48"/>
    <mergeCell ref="A49:C49"/>
    <mergeCell ref="A50:C50"/>
    <mergeCell ref="A55:C55"/>
    <mergeCell ref="A56:C56"/>
    <mergeCell ref="A42:C42"/>
    <mergeCell ref="A43:C43"/>
    <mergeCell ref="A44:C44"/>
    <mergeCell ref="A45:C45"/>
    <mergeCell ref="A47:C47"/>
    <mergeCell ref="A32:C32"/>
    <mergeCell ref="A33:C33"/>
    <mergeCell ref="A34:C34"/>
    <mergeCell ref="A35:C35"/>
    <mergeCell ref="A36:C36"/>
    <mergeCell ref="A27:C27"/>
    <mergeCell ref="A28:C28"/>
    <mergeCell ref="A29:C29"/>
    <mergeCell ref="A30:C30"/>
    <mergeCell ref="A31:C31"/>
    <mergeCell ref="A6:C6"/>
    <mergeCell ref="A7:C7"/>
    <mergeCell ref="A1:I1"/>
    <mergeCell ref="A3:I3"/>
    <mergeCell ref="A5:C5"/>
    <mergeCell ref="A8:C8"/>
    <mergeCell ref="A9:C9"/>
    <mergeCell ref="A11:C11"/>
    <mergeCell ref="A10:C10"/>
    <mergeCell ref="A16:C16"/>
    <mergeCell ref="A14:C14"/>
    <mergeCell ref="A18:C18"/>
    <mergeCell ref="A12:C12"/>
    <mergeCell ref="A15:C15"/>
    <mergeCell ref="A17:C17"/>
    <mergeCell ref="A19:C19"/>
    <mergeCell ref="A23:C23"/>
    <mergeCell ref="A24:C24"/>
    <mergeCell ref="A25:C25"/>
    <mergeCell ref="A20:C20"/>
    <mergeCell ref="A26:C26"/>
  </mergeCells>
  <pageMargins left="0.7" right="0.7" top="0.75" bottom="0.75" header="0.3" footer="0.3"/>
  <pageSetup paperSize="9" scale="7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kazaliste.vtc@gmail.com</cp:lastModifiedBy>
  <cp:lastPrinted>2025-05-27T13:00:56Z</cp:lastPrinted>
  <dcterms:created xsi:type="dcterms:W3CDTF">2022-08-12T12:51:27Z</dcterms:created>
  <dcterms:modified xsi:type="dcterms:W3CDTF">2025-06-16T12:01:30Z</dcterms:modified>
</cp:coreProperties>
</file>