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OneDrive\Radna površina\"/>
    </mc:Choice>
  </mc:AlternateContent>
  <xr:revisionPtr revIDLastSave="0" documentId="8_{BAE7C412-7888-412C-92DF-0C603AD5C2B2}" xr6:coauthVersionLast="47" xr6:coauthVersionMax="47" xr10:uidLastSave="{00000000-0000-0000-0000-000000000000}"/>
  <bookViews>
    <workbookView xWindow="-120" yWindow="-120" windowWidth="29040" windowHeight="15720" xr2:uid="{DFDB15C8-C1DB-40C7-AC8B-F7587E0F877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5" i="1" l="1"/>
  <c r="S65" i="1" s="1"/>
  <c r="M121" i="1"/>
  <c r="M155" i="1"/>
  <c r="M154" i="1"/>
  <c r="M153" i="1"/>
  <c r="M135" i="1"/>
  <c r="M122" i="1"/>
  <c r="M35" i="1"/>
  <c r="Q35" i="1"/>
  <c r="O222" i="1"/>
  <c r="O225" i="1"/>
  <c r="O226" i="1"/>
  <c r="O228" i="1"/>
  <c r="O229" i="1"/>
  <c r="O234" i="1"/>
  <c r="O237" i="1"/>
  <c r="O238" i="1"/>
  <c r="O242" i="1"/>
  <c r="O245" i="1"/>
  <c r="O246" i="1"/>
  <c r="O249" i="1"/>
  <c r="O254" i="1"/>
  <c r="O255" i="1"/>
  <c r="O261" i="1"/>
  <c r="O214" i="1"/>
  <c r="O215" i="1"/>
  <c r="O217" i="1"/>
  <c r="O218" i="1"/>
  <c r="O221" i="1"/>
  <c r="O195" i="1"/>
  <c r="O196" i="1"/>
  <c r="O197" i="1"/>
  <c r="O173" i="1"/>
  <c r="O174" i="1"/>
  <c r="O175" i="1"/>
  <c r="O178" i="1"/>
  <c r="M220" i="1"/>
  <c r="O220" i="1" s="1"/>
  <c r="M201" i="1"/>
  <c r="M199" i="1" s="1"/>
  <c r="M177" i="1" s="1"/>
  <c r="M179" i="1"/>
  <c r="O179" i="1" s="1"/>
  <c r="M183" i="1"/>
  <c r="O183" i="1" s="1"/>
  <c r="U124" i="1"/>
  <c r="U125" i="1"/>
  <c r="U126" i="1"/>
  <c r="U127" i="1"/>
  <c r="U128" i="1"/>
  <c r="U129" i="1"/>
  <c r="U130" i="1"/>
  <c r="U131" i="1"/>
  <c r="U132" i="1"/>
  <c r="U136" i="1"/>
  <c r="U137" i="1"/>
  <c r="U138" i="1"/>
  <c r="U139" i="1"/>
  <c r="U140" i="1"/>
  <c r="U141" i="1"/>
  <c r="U142" i="1"/>
  <c r="U143" i="1"/>
  <c r="U144" i="1"/>
  <c r="U145" i="1"/>
  <c r="S124" i="1"/>
  <c r="S125" i="1"/>
  <c r="S126" i="1"/>
  <c r="S127" i="1"/>
  <c r="S128" i="1"/>
  <c r="S136" i="1"/>
  <c r="S137" i="1"/>
  <c r="S138" i="1"/>
  <c r="S139" i="1"/>
  <c r="S140" i="1"/>
  <c r="S141" i="1"/>
  <c r="Q123" i="1"/>
  <c r="U123" i="1" s="1"/>
  <c r="Q135" i="1"/>
  <c r="U135" i="1" s="1"/>
  <c r="Q121" i="1"/>
  <c r="O134" i="1"/>
  <c r="S122" i="1"/>
  <c r="O122" i="1"/>
  <c r="O121" i="1" s="1"/>
  <c r="S57" i="1"/>
  <c r="S58" i="1"/>
  <c r="S59" i="1"/>
  <c r="S62" i="1"/>
  <c r="S63" i="1"/>
  <c r="S64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101" i="1"/>
  <c r="S106" i="1"/>
  <c r="S108" i="1"/>
  <c r="S50" i="1"/>
  <c r="S51" i="1"/>
  <c r="S52" i="1"/>
  <c r="S54" i="1"/>
  <c r="S55" i="1"/>
  <c r="S56" i="1"/>
  <c r="S49" i="1"/>
  <c r="O101" i="1"/>
  <c r="U101" i="1" s="1"/>
  <c r="O65" i="1"/>
  <c r="O49" i="1"/>
  <c r="U49" i="1" s="1"/>
  <c r="O199" i="1" l="1"/>
  <c r="M176" i="1"/>
  <c r="O176" i="1" s="1"/>
  <c r="O201" i="1"/>
  <c r="M172" i="1"/>
  <c r="O172" i="1" s="1"/>
  <c r="O177" i="1"/>
  <c r="Q134" i="1"/>
  <c r="U134" i="1" s="1"/>
  <c r="S135" i="1"/>
  <c r="U121" i="1"/>
  <c r="S121" i="1"/>
  <c r="U122" i="1"/>
  <c r="S123" i="1"/>
  <c r="U65" i="1"/>
  <c r="S134" i="1" l="1"/>
</calcChain>
</file>

<file path=xl/sharedStrings.xml><?xml version="1.0" encoding="utf-8"?>
<sst xmlns="http://schemas.openxmlformats.org/spreadsheetml/2006/main" count="531" uniqueCount="211">
  <si>
    <t>Za razdoblje od 01.01.2025. do 30.06.2025.</t>
  </si>
  <si>
    <t/>
  </si>
  <si>
    <t>Račun / opis</t>
  </si>
  <si>
    <t>Izvršenje 2024.</t>
  </si>
  <si>
    <t>A. RAČUN PRIHODA I RASHODA</t>
  </si>
  <si>
    <t>1</t>
  </si>
  <si>
    <t>2</t>
  </si>
  <si>
    <t>3</t>
  </si>
  <si>
    <t>4</t>
  </si>
  <si>
    <t>5</t>
  </si>
  <si>
    <t>6 Prihodi poslovanja</t>
  </si>
  <si>
    <t>7 Prihodi od prodaje nefinancijske imovine</t>
  </si>
  <si>
    <t xml:space="preserve"> UKUPNI PRIHODI</t>
  </si>
  <si>
    <t>3 Rashodi poslovanja</t>
  </si>
  <si>
    <t>4 Rashodi za nabavu nefinancijske imovine</t>
  </si>
  <si>
    <t xml:space="preserve"> UKUPNI RASHODI</t>
  </si>
  <si>
    <t xml:space="preserve"> VIŠAK / MANJAK</t>
  </si>
  <si>
    <t>B. RAČUN ZADUŽIVANJA / FINANCIRANJA</t>
  </si>
  <si>
    <t>8 Primici od financijske imovine i zaduživanja</t>
  </si>
  <si>
    <t>5 Izdaci za financijsku imovinu i otplate zajmova</t>
  </si>
  <si>
    <t xml:space="preserve"> NETO ZADUŽIVANJE</t>
  </si>
  <si>
    <t xml:space="preserve"> UKUPNI DONOS VIŠKA / MANJKA IZ PRETHODNE(IH) GODINA</t>
  </si>
  <si>
    <t xml:space="preserve"> VIŠAK / MANJAK IZ PRETHODNE(IH) GODINE KOJI ĆE SE POKRITI / RASPOREDITI</t>
  </si>
  <si>
    <t>VIŠAK / MANJAK + NETO ZADUŽIVANJE / FINANCIRANJE + KORIŠTENO U PRETHODNIM GODINAMA</t>
  </si>
  <si>
    <t xml:space="preserve"> REZULTAT GODINE</t>
  </si>
  <si>
    <t>63 Pomoći iz inozemstva i od subjekata unutar općeg proračuna</t>
  </si>
  <si>
    <t>636 Pomoći proračunskim korisnicima iz proračuna koji im nije nadležan</t>
  </si>
  <si>
    <t>6361 Tekuće pomoći proračunskim korisnicima iz proračuna koji im nije nadležan</t>
  </si>
  <si>
    <t>65 Prihodi od upravnih i administrativnih pristojbi, pristojbi po posebnim propisima i naknada</t>
  </si>
  <si>
    <t>652 Prihodi po posebnim propisima</t>
  </si>
  <si>
    <t>6526 Ostali nespomenuti prihodi</t>
  </si>
  <si>
    <t>661 Prihodi od prodaje proizvoda i robe te pruženih usluga</t>
  </si>
  <si>
    <t>67 Prihodi iz nadležnog proračuna i od HZZO-a temeljem ugovornih obveza</t>
  </si>
  <si>
    <t>671 Prihodi iz nadležnog proračuna za financiranje redovne djelatnosti proračunskih korisnika</t>
  </si>
  <si>
    <t>6711 Prihodi iz nadležnog proračuna za financiranje rashoda poslovanja</t>
  </si>
  <si>
    <t>31 Rashodi za zaposlene</t>
  </si>
  <si>
    <t>311 Plaće (Bruto)</t>
  </si>
  <si>
    <t>3111 Plaće za redovan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</si>
  <si>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</si>
  <si>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</si>
  <si>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</si>
  <si>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</si>
  <si>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</si>
  <si>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</si>
  <si>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</si>
  <si>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</si>
  <si>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</si>
  <si>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</si>
  <si>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</si>
  <si>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</si>
  <si>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</si>
  <si>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323 Rashodi za usluge</t>
  </si>
  <si>
    <t>3233 Usluge promidžbe i informiranja</t>
  </si>
  <si>
    <t>3234 Komunalne usluge</t>
  </si>
  <si>
    <t>3235 Zakupnine i najamnine</t>
  </si>
  <si>
    <t>3237 Intelektualne i osobne usluge</t>
  </si>
  <si>
    <t>3238 Računalne usluge</t>
  </si>
  <si>
    <t>3239 Ostale usluge</t>
  </si>
  <si>
    <t>329 Ostali nespomenuti rashodi poslovanja</t>
  </si>
  <si>
    <t>3292 Premije osiguranja</t>
  </si>
  <si>
    <t>3293 Reprezentacija</t>
  </si>
  <si>
    <t>3294 Članarine i norme</t>
  </si>
  <si>
    <t>3299 Ostali nespomenuti rashodi poslovanja</t>
  </si>
  <si>
    <t>412 Nematerijalna imovina</t>
  </si>
  <si>
    <t>4124 Ostala prava</t>
  </si>
  <si>
    <t>42 Rashodi za nabavu proizvedene dugotrajne imovine</t>
  </si>
  <si>
    <t>422 Postrojenja i oprema</t>
  </si>
  <si>
    <t>4227 Uređaji, strojevi i oprema za ostale namjene</t>
  </si>
  <si>
    <t>PRIHODI I RASHODI PREMA IZVORIMA FINANCIRANJA</t>
  </si>
  <si>
    <t xml:space="preserve"> SVEUKUPNI PRIHODI</t>
  </si>
  <si>
    <t>Izvor 1. OPĆI PRIHODI I PRIMICI</t>
  </si>
  <si>
    <t xml:space="preserve"> SVEUKUPNI RASHODI</t>
  </si>
  <si>
    <t>Izvor 9. PRENESENI VIŠAK/MANJAK</t>
  </si>
  <si>
    <t>Račun/Opis</t>
  </si>
  <si>
    <t>Izvorni plan 2025</t>
  </si>
  <si>
    <t>Izvršenje 2025</t>
  </si>
  <si>
    <t>Funkcijska klasifikacija  SVEUKUPNI RASHODI</t>
  </si>
  <si>
    <t>Funkcijska klasifikacija 08 Rekreacija, kultura i religija</t>
  </si>
  <si>
    <t>Funkcijska klasifikacija 082 Službe kulture</t>
  </si>
  <si>
    <t>Indeks 3/2</t>
  </si>
  <si>
    <t>UKUPNO RASHODI I IZDATCI</t>
  </si>
  <si>
    <t>Organizacijska klasifikacija</t>
  </si>
  <si>
    <t>Izvori</t>
  </si>
  <si>
    <t>Funkcijska</t>
  </si>
  <si>
    <t>Projekt/Aktivnost</t>
  </si>
  <si>
    <t>VRSTA RASHODA I IZDATAKA</t>
  </si>
  <si>
    <t>RAZDJEL 008 UPRAVNI ODJEL ZA DRUŠTVENE DJELATNOSTI</t>
  </si>
  <si>
    <t>GLAVA 00804 USTANOVE U KULTURI</t>
  </si>
  <si>
    <t>A08</t>
  </si>
  <si>
    <t>Glavni program: DRUŠTVENE DJELATNOSTI</t>
  </si>
  <si>
    <t>1001</t>
  </si>
  <si>
    <t>Program: POTREBE GRADA U KULTURI</t>
  </si>
  <si>
    <t>0820</t>
  </si>
  <si>
    <t>A100001</t>
  </si>
  <si>
    <t>Aktivnost: REDOVNA DJELATNOST USTANOVA KULTURE</t>
  </si>
  <si>
    <t>31</t>
  </si>
  <si>
    <t>Rashodi za zaposlene</t>
  </si>
  <si>
    <t>3111</t>
  </si>
  <si>
    <t>Plaće za redovan rad</t>
  </si>
  <si>
    <t>3121</t>
  </si>
  <si>
    <t>Ostali rashodi za zaposlene</t>
  </si>
  <si>
    <t>3132</t>
  </si>
  <si>
    <t>Doprinosi za obvezno zdravstveno osiguranje</t>
  </si>
  <si>
    <t>32</t>
  </si>
  <si>
    <t>Materijalni rashodi</t>
  </si>
  <si>
    <t>3212</t>
  </si>
  <si>
    <t>Naknade za prijevoz, za rad na terenu i odvojeni život</t>
  </si>
  <si>
    <t>3221</t>
  </si>
  <si>
    <t>Uredski materijal i ostali materijalni rashodi</t>
  </si>
  <si>
    <t>3223</t>
  </si>
  <si>
    <t>Energija</t>
  </si>
  <si>
    <t>3225</t>
  </si>
  <si>
    <t>Sitni inventar i autogume</t>
  </si>
  <si>
    <t>3231</t>
  </si>
  <si>
    <t>Usluge telefona, interneta, pošte i prijevoza</t>
  </si>
  <si>
    <t>3233</t>
  </si>
  <si>
    <t>Usluge promidžbe i informiranja</t>
  </si>
  <si>
    <t>3234</t>
  </si>
  <si>
    <t>Komunalne usluge</t>
  </si>
  <si>
    <t>3238</t>
  </si>
  <si>
    <t>Računalne usluge</t>
  </si>
  <si>
    <t>3239</t>
  </si>
  <si>
    <t>Ostale usluge</t>
  </si>
  <si>
    <t>3292</t>
  </si>
  <si>
    <t>Premije osiguranja</t>
  </si>
  <si>
    <t>3299</t>
  </si>
  <si>
    <t>Ostali nespomenuti rashodi poslovanja</t>
  </si>
  <si>
    <t>34</t>
  </si>
  <si>
    <t>Financijski rashodi</t>
  </si>
  <si>
    <t>3211</t>
  </si>
  <si>
    <t>Službena putovanja</t>
  </si>
  <si>
    <t>3224</t>
  </si>
  <si>
    <t>Materijal i dijelovi za tekuće i investicijsko održavanje</t>
  </si>
  <si>
    <t>3232</t>
  </si>
  <si>
    <t>Usluge tekućeg i investicijskog  održavanja</t>
  </si>
  <si>
    <t>3235</t>
  </si>
  <si>
    <t>Zakupnine i najamnine</t>
  </si>
  <si>
    <t>3237</t>
  </si>
  <si>
    <t>Intelektualne i osobne usluge</t>
  </si>
  <si>
    <t>3294</t>
  </si>
  <si>
    <t>Članarine i norme</t>
  </si>
  <si>
    <t>3295</t>
  </si>
  <si>
    <t>Pristojbe i naknade</t>
  </si>
  <si>
    <t>A100002</t>
  </si>
  <si>
    <t>Aktivnost: KAZALIŠNE PREDSTAVE</t>
  </si>
  <si>
    <t>3222</t>
  </si>
  <si>
    <t>Materijal i sirovine</t>
  </si>
  <si>
    <t>3293</t>
  </si>
  <si>
    <t>Reprezentacija</t>
  </si>
  <si>
    <t>K100003</t>
  </si>
  <si>
    <t>Kapitalni projekt: NABAVA NEFINANCIJSKE IMOVINE</t>
  </si>
  <si>
    <t>41</t>
  </si>
  <si>
    <t>Rashodi za nabavu neproizvedene dugotrajne imovine</t>
  </si>
  <si>
    <t>4124</t>
  </si>
  <si>
    <t>Ostala prava</t>
  </si>
  <si>
    <t>42</t>
  </si>
  <si>
    <t>Rashodi za nabavu proizvedene dugotrajne imovine</t>
  </si>
  <si>
    <t>45</t>
  </si>
  <si>
    <t>Rashodi za dodatna ulaganja na nefinancijskoj imovini</t>
  </si>
  <si>
    <t>T100001</t>
  </si>
  <si>
    <t>Tekući projekt: ODRŽAVANJE VIRKAS-a</t>
  </si>
  <si>
    <t>T100003</t>
  </si>
  <si>
    <t>Tekući projekt: LUTKOKAZ</t>
  </si>
  <si>
    <t>I. OPĆI DIO</t>
  </si>
  <si>
    <t>Članak 1.</t>
  </si>
  <si>
    <t>Izvještaj o izvršenju financijskog plana Kazališta Virovitica za prvo polugodište 2025. godine</t>
  </si>
  <si>
    <t>Polugodišnji izvještaj o izvršenju financijskog plana Kazališta Virovitica za 2025. godinu za razdoblje od 1. siječnja do 30. lipnja sadrži sažetak Računa prihoda i rashoda i Računa financiranja i Račun prihoda i rashoda</t>
  </si>
  <si>
    <t xml:space="preserve">6 Prihodi poslovanja                                                                                  </t>
  </si>
  <si>
    <t>6362 Kapitalne pomoći proračunskim korisnicima iz proračuna koji im nije nadležan</t>
  </si>
  <si>
    <t>66 Prihodi od prodaje proizvoda i robe te pruženih usluga i prihodi od donacija</t>
  </si>
  <si>
    <t xml:space="preserve">6615 Prihodi od pruženih usluga                                                                          </t>
  </si>
  <si>
    <t>3225 Sitni inventar i auto gume</t>
  </si>
  <si>
    <t>3231 Usluge telefona, pošte i prijevoza</t>
  </si>
  <si>
    <t>3232 Usluge tekućeg i investicijskog održavanja</t>
  </si>
  <si>
    <t xml:space="preserve">3295 Pristojbe i naknade                                                                                 </t>
  </si>
  <si>
    <t>34 Financijski rashodi</t>
  </si>
  <si>
    <t>343 Ostali financijski rashodi</t>
  </si>
  <si>
    <t>3431 Bankarske usluge i usluge platnog prometa</t>
  </si>
  <si>
    <t xml:space="preserve">41 Rashodi za nabavu neproizvedene dugotrajne imovine                                                  </t>
  </si>
  <si>
    <t>4221 Uredska oprema i namještaj</t>
  </si>
  <si>
    <t>Indeks  3/1</t>
  </si>
  <si>
    <t>Indeks  3/2</t>
  </si>
  <si>
    <t>Izvor 1.1. PRIHODI OD POREZA</t>
  </si>
  <si>
    <t>Izvor 1.5. OSTALI OPĆI PRIHODI I PRIMICI</t>
  </si>
  <si>
    <t>Izvor 9.4. PRIHODI ZA POSEBNE NAMJENE P.K. - VIŠAK</t>
  </si>
  <si>
    <t>Izvor 4.g. PRIHODI ZA POSEBNE NAMJENE</t>
  </si>
  <si>
    <t>Izvor 4.g. PRIHODI ZA POSEBNE NAMJENE ZA PRORAČUNSKE KORISNIKE</t>
  </si>
  <si>
    <t>3. RASHODI PREMA FUNKCIJSKOJ KLASIFIKACIJI</t>
  </si>
  <si>
    <t>Izvor 1. PRIHODI OD POREZA</t>
  </si>
  <si>
    <t>Rebalans 1. 2025</t>
  </si>
  <si>
    <t>Izvršenje I-VI 2025.</t>
  </si>
  <si>
    <t>II. POSEBNI DIO</t>
  </si>
  <si>
    <t>Članak 3.</t>
  </si>
  <si>
    <t>Rashodi utvrđeni u posebnom dijelu Financijskog plana Kazališta Virovitica za razdoblje od 1. siječnja. do 31. lipnja 2025. godine iskazani po programskoj klasifikaciji, izvršeni su kako slijedi:</t>
  </si>
  <si>
    <t>2. PRIHODI I RASHODI PREMA IZVORIMA FINANCIRANJA</t>
  </si>
  <si>
    <t>Članak 2.</t>
  </si>
  <si>
    <t>slijedi:</t>
  </si>
  <si>
    <t>B. RAČUN PRIHODA I RASHODA</t>
  </si>
  <si>
    <t>1. PRIHODI I RASHODI PREMA EKONOMSKOJ KLASIFIKACIJI</t>
  </si>
  <si>
    <t>Prihodi i rashodi po ekonomskoj klasifikaciji, izvorima financiranja te rashodi po funkcijskoj klasifikaciji utvrđeni u Računu prihoda i rashoda za razdoblje od 1. siječnja do 30. lipnja 2025. godine ostvareni su kako</t>
  </si>
  <si>
    <t>KAZALIŠTE VIROVITICA</t>
  </si>
  <si>
    <t>Datum:</t>
  </si>
  <si>
    <t>Trg Ljudevita Patačića 2</t>
  </si>
  <si>
    <t>OIB: 30553087113</t>
  </si>
  <si>
    <t>14.07.2025.</t>
  </si>
  <si>
    <t>Izvor 5. POMOĆI</t>
  </si>
  <si>
    <t>Izvor 5.B POMOĆI ZA PRORAČUNSKE KORISNIKE</t>
  </si>
  <si>
    <t>Izvor 4. PRIHODI ZA POSEBNE NAMJENE</t>
  </si>
  <si>
    <t>Izvor 6. DONACIJE ZA PK</t>
  </si>
  <si>
    <t>Izvor 6. DONACIJE</t>
  </si>
  <si>
    <t>Izvor 6.9. DONACIJE ZA PRORAČUNSKE KORISNIKE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</si>
</sst>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6" formatCode="0.00##\%"/>
    <numFmt numFmtId="167" formatCode="d\.m\.yyyy"/>
    <numFmt numFmtId="169" formatCode="0.00#\%"/>
    <numFmt numFmtId="170" formatCode="0.00\%"/>
  </numFmts>
  <fonts count="17" x14ac:knownFonts="1">
    <font>
      <sz val="11"/>
      <color theme="1"/>
      <name val="Calibri"/>
      <family val="2"/>
      <charset val="238"/>
      <scheme val="minor"/>
    </font>
    <font>
      <sz val="10"/>
      <name val="Arial"/>
    </font>
    <font>
      <b/>
      <sz val="10"/>
      <name val="Arial"/>
    </font>
    <font>
      <b/>
      <sz val="14"/>
      <name val="Arial"/>
    </font>
    <font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2"/>
      <color indexed="9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2"/>
      <color indexed="63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204">
    <xf numFmtId="0" fontId="0" fillId="0" borderId="0" xfId="0"/>
    <xf numFmtId="0" fontId="3" fillId="0" borderId="0" xfId="1" applyFont="1"/>
    <xf numFmtId="0" fontId="1" fillId="0" borderId="0" xfId="1"/>
    <xf numFmtId="0" fontId="1" fillId="0" borderId="0" xfId="1" applyFont="1" applyBorder="1" applyAlignment="1" applyProtection="1">
      <alignment horizontal="center"/>
    </xf>
    <xf numFmtId="0" fontId="1" fillId="0" borderId="0" xfId="1"/>
    <xf numFmtId="0" fontId="1" fillId="0" borderId="0" xfId="1"/>
    <xf numFmtId="0" fontId="3" fillId="0" borderId="0" xfId="1" applyFont="1"/>
    <xf numFmtId="0" fontId="3" fillId="0" borderId="0" xfId="1" applyFont="1" applyBorder="1" applyAlignment="1" applyProtection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left"/>
    </xf>
    <xf numFmtId="0" fontId="5" fillId="0" borderId="0" xfId="1" applyFont="1" applyBorder="1" applyAlignment="1" applyProtection="1">
      <alignment horizontal="center"/>
    </xf>
    <xf numFmtId="0" fontId="5" fillId="0" borderId="0" xfId="1" applyFont="1"/>
    <xf numFmtId="0" fontId="6" fillId="0" borderId="0" xfId="1" applyFont="1" applyBorder="1" applyAlignment="1" applyProtection="1">
      <alignment horizontal="center"/>
    </xf>
    <xf numFmtId="0" fontId="6" fillId="0" borderId="0" xfId="1" applyFont="1"/>
    <xf numFmtId="0" fontId="6" fillId="0" borderId="0" xfId="1" applyFont="1"/>
    <xf numFmtId="0" fontId="6" fillId="0" borderId="0" xfId="1" applyFont="1" applyBorder="1" applyAlignment="1" applyProtection="1">
      <alignment horizontal="center"/>
    </xf>
    <xf numFmtId="0" fontId="9" fillId="0" borderId="0" xfId="1" applyFont="1" applyBorder="1" applyAlignment="1" applyProtection="1">
      <alignment horizontal="center"/>
    </xf>
    <xf numFmtId="0" fontId="9" fillId="0" borderId="0" xfId="1" applyFont="1"/>
    <xf numFmtId="4" fontId="5" fillId="0" borderId="1" xfId="0" applyNumberFormat="1" applyFont="1" applyBorder="1" applyAlignment="1">
      <alignment horizontal="right"/>
    </xf>
    <xf numFmtId="0" fontId="4" fillId="0" borderId="1" xfId="0" applyFont="1" applyBorder="1"/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/>
    <xf numFmtId="0" fontId="6" fillId="0" borderId="1" xfId="0" applyFont="1" applyBorder="1"/>
    <xf numFmtId="0" fontId="5" fillId="3" borderId="1" xfId="1" applyFont="1" applyFill="1" applyBorder="1" applyAlignment="1">
      <alignment horizontal="center"/>
    </xf>
    <xf numFmtId="0" fontId="6" fillId="3" borderId="1" xfId="1" applyFont="1" applyFill="1" applyBorder="1"/>
    <xf numFmtId="0" fontId="5" fillId="2" borderId="1" xfId="1" applyFont="1" applyFill="1" applyBorder="1" applyAlignment="1">
      <alignment horizontal="left"/>
    </xf>
    <xf numFmtId="0" fontId="6" fillId="2" borderId="1" xfId="1" applyFont="1" applyFill="1" applyBorder="1"/>
    <xf numFmtId="0" fontId="5" fillId="2" borderId="1" xfId="1" applyFont="1" applyFill="1" applyBorder="1" applyAlignment="1" applyProtection="1">
      <alignment horizontal="center"/>
    </xf>
    <xf numFmtId="0" fontId="5" fillId="0" borderId="1" xfId="1" applyFont="1" applyBorder="1"/>
    <xf numFmtId="0" fontId="6" fillId="0" borderId="1" xfId="1" applyFont="1" applyBorder="1"/>
    <xf numFmtId="4" fontId="5" fillId="0" borderId="1" xfId="1" applyNumberFormat="1" applyFont="1" applyBorder="1" applyAlignment="1" applyProtection="1">
      <alignment horizontal="right"/>
    </xf>
    <xf numFmtId="166" fontId="5" fillId="0" borderId="1" xfId="1" applyNumberFormat="1" applyFont="1" applyBorder="1" applyAlignment="1" applyProtection="1">
      <alignment horizontal="right"/>
    </xf>
    <xf numFmtId="0" fontId="6" fillId="0" borderId="1" xfId="1" applyFont="1" applyBorder="1"/>
    <xf numFmtId="4" fontId="5" fillId="4" borderId="1" xfId="0" applyNumberFormat="1" applyFont="1" applyFill="1" applyBorder="1" applyAlignment="1">
      <alignment horizontal="right"/>
    </xf>
    <xf numFmtId="0" fontId="4" fillId="4" borderId="1" xfId="0" applyFont="1" applyFill="1" applyBorder="1"/>
    <xf numFmtId="0" fontId="5" fillId="4" borderId="1" xfId="0" applyFont="1" applyFill="1" applyBorder="1"/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6" fillId="0" borderId="1" xfId="1" applyFont="1" applyBorder="1" applyAlignment="1" applyProtection="1">
      <alignment horizontal="left" wrapText="1"/>
    </xf>
    <xf numFmtId="0" fontId="6" fillId="0" borderId="1" xfId="1" applyFont="1" applyBorder="1" applyAlignment="1" applyProtection="1">
      <alignment horizontal="left"/>
    </xf>
    <xf numFmtId="4" fontId="6" fillId="0" borderId="1" xfId="1" applyNumberFormat="1" applyFont="1" applyBorder="1" applyAlignment="1" applyProtection="1">
      <alignment horizontal="right"/>
    </xf>
    <xf numFmtId="4" fontId="5" fillId="4" borderId="1" xfId="1" applyNumberFormat="1" applyFont="1" applyFill="1" applyBorder="1" applyAlignment="1" applyProtection="1">
      <alignment horizontal="right"/>
    </xf>
    <xf numFmtId="0" fontId="5" fillId="4" borderId="1" xfId="1" applyFont="1" applyFill="1" applyBorder="1"/>
    <xf numFmtId="0" fontId="10" fillId="4" borderId="1" xfId="0" applyFont="1" applyFill="1" applyBorder="1"/>
    <xf numFmtId="0" fontId="5" fillId="6" borderId="1" xfId="0" applyFont="1" applyFill="1" applyBorder="1" applyAlignment="1">
      <alignment horizontal="left"/>
    </xf>
    <xf numFmtId="0" fontId="6" fillId="6" borderId="1" xfId="0" applyFont="1" applyFill="1" applyBorder="1"/>
    <xf numFmtId="0" fontId="6" fillId="6" borderId="1" xfId="1" applyFont="1" applyFill="1" applyBorder="1"/>
    <xf numFmtId="0" fontId="2" fillId="5" borderId="1" xfId="1" applyFont="1" applyFill="1" applyBorder="1" applyAlignment="1">
      <alignment horizontal="center"/>
    </xf>
    <xf numFmtId="0" fontId="1" fillId="5" borderId="1" xfId="1" applyFill="1" applyBorder="1"/>
    <xf numFmtId="0" fontId="5" fillId="5" borderId="1" xfId="1" applyFont="1" applyFill="1" applyBorder="1" applyAlignment="1">
      <alignment horizontal="center"/>
    </xf>
    <xf numFmtId="0" fontId="6" fillId="5" borderId="1" xfId="1" applyFont="1" applyFill="1" applyBorder="1"/>
    <xf numFmtId="0" fontId="11" fillId="6" borderId="1" xfId="1" applyFont="1" applyFill="1" applyBorder="1" applyAlignment="1" applyProtection="1">
      <alignment horizontal="center"/>
    </xf>
    <xf numFmtId="0" fontId="12" fillId="6" borderId="1" xfId="1" applyFont="1" applyFill="1" applyBorder="1"/>
    <xf numFmtId="0" fontId="5" fillId="6" borderId="1" xfId="1" applyFont="1" applyFill="1" applyBorder="1" applyAlignment="1" applyProtection="1">
      <alignment horizontal="center"/>
    </xf>
    <xf numFmtId="4" fontId="6" fillId="0" borderId="2" xfId="1" applyNumberFormat="1" applyFont="1" applyBorder="1" applyAlignment="1" applyProtection="1">
      <alignment horizontal="right"/>
    </xf>
    <xf numFmtId="4" fontId="6" fillId="0" borderId="4" xfId="1" applyNumberFormat="1" applyFont="1" applyBorder="1" applyAlignment="1" applyProtection="1">
      <alignment horizontal="right"/>
    </xf>
    <xf numFmtId="4" fontId="5" fillId="0" borderId="2" xfId="1" applyNumberFormat="1" applyFont="1" applyBorder="1" applyAlignment="1" applyProtection="1">
      <alignment horizontal="right"/>
    </xf>
    <xf numFmtId="4" fontId="5" fillId="0" borderId="4" xfId="1" applyNumberFormat="1" applyFont="1" applyBorder="1" applyAlignment="1" applyProtection="1">
      <alignment horizontal="right"/>
    </xf>
    <xf numFmtId="4" fontId="6" fillId="0" borderId="1" xfId="1" applyNumberFormat="1" applyFont="1" applyBorder="1" applyAlignment="1" applyProtection="1">
      <alignment horizontal="center"/>
    </xf>
    <xf numFmtId="4" fontId="6" fillId="0" borderId="2" xfId="1" applyNumberFormat="1" applyFont="1" applyBorder="1" applyAlignment="1" applyProtection="1">
      <alignment horizontal="center"/>
    </xf>
    <xf numFmtId="4" fontId="6" fillId="0" borderId="4" xfId="1" applyNumberFormat="1" applyFont="1" applyBorder="1" applyAlignment="1" applyProtection="1">
      <alignment horizontal="center"/>
    </xf>
    <xf numFmtId="4" fontId="4" fillId="0" borderId="2" xfId="0" applyNumberFormat="1" applyFont="1" applyBorder="1" applyAlignment="1">
      <alignment horizontal="right"/>
    </xf>
    <xf numFmtId="4" fontId="4" fillId="0" borderId="4" xfId="0" applyNumberFormat="1" applyFont="1" applyBorder="1" applyAlignment="1">
      <alignment horizontal="right"/>
    </xf>
    <xf numFmtId="170" fontId="5" fillId="4" borderId="2" xfId="1" applyNumberFormat="1" applyFont="1" applyFill="1" applyBorder="1" applyAlignment="1" applyProtection="1">
      <alignment horizontal="right"/>
    </xf>
    <xf numFmtId="170" fontId="5" fillId="4" borderId="4" xfId="1" applyNumberFormat="1" applyFont="1" applyFill="1" applyBorder="1" applyAlignment="1" applyProtection="1">
      <alignment horizontal="right"/>
    </xf>
    <xf numFmtId="169" fontId="5" fillId="4" borderId="1" xfId="1" applyNumberFormat="1" applyFont="1" applyFill="1" applyBorder="1" applyAlignment="1" applyProtection="1">
      <alignment horizontal="right"/>
    </xf>
    <xf numFmtId="169" fontId="5" fillId="4" borderId="1" xfId="1" applyNumberFormat="1" applyFont="1" applyFill="1" applyBorder="1"/>
    <xf numFmtId="170" fontId="5" fillId="0" borderId="2" xfId="1" applyNumberFormat="1" applyFont="1" applyFill="1" applyBorder="1" applyAlignment="1" applyProtection="1">
      <alignment horizontal="right"/>
    </xf>
    <xf numFmtId="170" fontId="5" fillId="0" borderId="4" xfId="1" applyNumberFormat="1" applyFont="1" applyFill="1" applyBorder="1" applyAlignment="1" applyProtection="1">
      <alignment horizontal="right"/>
    </xf>
    <xf numFmtId="169" fontId="5" fillId="0" borderId="1" xfId="1" applyNumberFormat="1" applyFont="1" applyFill="1" applyBorder="1" applyAlignment="1" applyProtection="1">
      <alignment horizontal="right"/>
    </xf>
    <xf numFmtId="169" fontId="5" fillId="0" borderId="1" xfId="1" applyNumberFormat="1" applyFont="1" applyFill="1" applyBorder="1"/>
    <xf numFmtId="170" fontId="5" fillId="4" borderId="1" xfId="1" applyNumberFormat="1" applyFont="1" applyFill="1" applyBorder="1" applyAlignment="1" applyProtection="1">
      <alignment horizontal="right"/>
    </xf>
    <xf numFmtId="170" fontId="5" fillId="4" borderId="1" xfId="1" applyNumberFormat="1" applyFont="1" applyFill="1" applyBorder="1"/>
    <xf numFmtId="0" fontId="6" fillId="0" borderId="1" xfId="1" applyFont="1" applyFill="1" applyBorder="1"/>
    <xf numFmtId="0" fontId="7" fillId="0" borderId="0" xfId="0" applyFont="1" applyAlignment="1"/>
    <xf numFmtId="0" fontId="4" fillId="7" borderId="1" xfId="0" applyFont="1" applyFill="1" applyBorder="1"/>
    <xf numFmtId="0" fontId="5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5" fillId="7" borderId="1" xfId="0" applyFont="1" applyFill="1" applyBorder="1"/>
    <xf numFmtId="0" fontId="6" fillId="7" borderId="1" xfId="0" applyFont="1" applyFill="1" applyBorder="1"/>
    <xf numFmtId="4" fontId="5" fillId="7" borderId="1" xfId="0" applyNumberFormat="1" applyFont="1" applyFill="1" applyBorder="1" applyAlignment="1">
      <alignment horizontal="right"/>
    </xf>
    <xf numFmtId="0" fontId="5" fillId="2" borderId="1" xfId="0" applyFont="1" applyFill="1" applyBorder="1"/>
    <xf numFmtId="0" fontId="4" fillId="2" borderId="1" xfId="0" applyFont="1" applyFill="1" applyBorder="1"/>
    <xf numFmtId="4" fontId="5" fillId="2" borderId="1" xfId="0" applyNumberFormat="1" applyFont="1" applyFill="1" applyBorder="1" applyAlignment="1">
      <alignment horizontal="right"/>
    </xf>
    <xf numFmtId="0" fontId="5" fillId="7" borderId="2" xfId="0" applyFont="1" applyFill="1" applyBorder="1" applyAlignment="1">
      <alignment horizontal="left"/>
    </xf>
    <xf numFmtId="0" fontId="5" fillId="7" borderId="3" xfId="0" applyFont="1" applyFill="1" applyBorder="1" applyAlignment="1">
      <alignment horizontal="left"/>
    </xf>
    <xf numFmtId="0" fontId="5" fillId="7" borderId="4" xfId="0" applyFont="1" applyFill="1" applyBorder="1" applyAlignment="1">
      <alignment horizontal="left"/>
    </xf>
    <xf numFmtId="4" fontId="5" fillId="7" borderId="2" xfId="0" applyNumberFormat="1" applyFont="1" applyFill="1" applyBorder="1" applyAlignment="1">
      <alignment horizontal="right"/>
    </xf>
    <xf numFmtId="4" fontId="5" fillId="7" borderId="4" xfId="0" applyNumberFormat="1" applyFont="1" applyFill="1" applyBorder="1" applyAlignment="1">
      <alignment horizontal="right"/>
    </xf>
    <xf numFmtId="0" fontId="5" fillId="7" borderId="0" xfId="0" applyFont="1" applyFill="1" applyBorder="1"/>
    <xf numFmtId="0" fontId="4" fillId="7" borderId="0" xfId="0" applyFont="1" applyFill="1" applyBorder="1"/>
    <xf numFmtId="4" fontId="5" fillId="7" borderId="0" xfId="0" applyNumberFormat="1" applyFont="1" applyFill="1" applyBorder="1" applyAlignment="1">
      <alignment horizontal="right"/>
    </xf>
    <xf numFmtId="166" fontId="5" fillId="7" borderId="0" xfId="0" applyNumberFormat="1" applyFont="1" applyFill="1" applyBorder="1" applyAlignment="1">
      <alignment horizontal="right"/>
    </xf>
    <xf numFmtId="0" fontId="5" fillId="7" borderId="2" xfId="0" applyFont="1" applyFill="1" applyBorder="1"/>
    <xf numFmtId="0" fontId="5" fillId="7" borderId="3" xfId="0" applyFont="1" applyFill="1" applyBorder="1"/>
    <xf numFmtId="0" fontId="5" fillId="7" borderId="4" xfId="0" applyFont="1" applyFill="1" applyBorder="1"/>
    <xf numFmtId="4" fontId="5" fillId="2" borderId="2" xfId="0" applyNumberFormat="1" applyFont="1" applyFill="1" applyBorder="1" applyAlignment="1">
      <alignment horizontal="right"/>
    </xf>
    <xf numFmtId="4" fontId="5" fillId="2" borderId="4" xfId="0" applyNumberFormat="1" applyFont="1" applyFill="1" applyBorder="1" applyAlignment="1">
      <alignment horizontal="right"/>
    </xf>
    <xf numFmtId="0" fontId="5" fillId="2" borderId="2" xfId="0" applyFont="1" applyFill="1" applyBorder="1"/>
    <xf numFmtId="0" fontId="5" fillId="2" borderId="3" xfId="0" applyFont="1" applyFill="1" applyBorder="1"/>
    <xf numFmtId="0" fontId="5" fillId="2" borderId="4" xfId="0" applyFont="1" applyFill="1" applyBorder="1"/>
    <xf numFmtId="0" fontId="5" fillId="7" borderId="2" xfId="0" applyFont="1" applyFill="1" applyBorder="1"/>
    <xf numFmtId="0" fontId="4" fillId="7" borderId="3" xfId="0" applyFont="1" applyFill="1" applyBorder="1"/>
    <xf numFmtId="170" fontId="5" fillId="7" borderId="1" xfId="0" applyNumberFormat="1" applyFont="1" applyFill="1" applyBorder="1" applyAlignment="1">
      <alignment horizontal="right"/>
    </xf>
    <xf numFmtId="170" fontId="6" fillId="7" borderId="1" xfId="0" applyNumberFormat="1" applyFont="1" applyFill="1" applyBorder="1"/>
    <xf numFmtId="170" fontId="5" fillId="2" borderId="1" xfId="0" applyNumberFormat="1" applyFont="1" applyFill="1" applyBorder="1" applyAlignment="1">
      <alignment horizontal="right"/>
    </xf>
    <xf numFmtId="170" fontId="6" fillId="2" borderId="1" xfId="0" applyNumberFormat="1" applyFont="1" applyFill="1" applyBorder="1"/>
    <xf numFmtId="170" fontId="5" fillId="7" borderId="0" xfId="0" applyNumberFormat="1" applyFont="1" applyFill="1" applyBorder="1" applyAlignment="1">
      <alignment horizontal="right"/>
    </xf>
    <xf numFmtId="170" fontId="6" fillId="7" borderId="0" xfId="0" applyNumberFormat="1" applyFont="1" applyFill="1" applyBorder="1"/>
    <xf numFmtId="0" fontId="14" fillId="0" borderId="1" xfId="1" applyFont="1" applyFill="1" applyBorder="1" applyAlignment="1" applyProtection="1"/>
    <xf numFmtId="4" fontId="14" fillId="0" borderId="1" xfId="1" applyNumberFormat="1" applyFont="1" applyFill="1" applyBorder="1" applyAlignment="1" applyProtection="1">
      <alignment horizontal="right"/>
    </xf>
    <xf numFmtId="166" fontId="14" fillId="0" borderId="1" xfId="1" applyNumberFormat="1" applyFont="1" applyFill="1" applyBorder="1" applyAlignment="1" applyProtection="1">
      <alignment horizontal="right"/>
    </xf>
    <xf numFmtId="0" fontId="5" fillId="2" borderId="1" xfId="1" applyFont="1" applyFill="1" applyBorder="1" applyAlignment="1">
      <alignment horizontal="center"/>
    </xf>
    <xf numFmtId="0" fontId="5" fillId="9" borderId="1" xfId="1" applyFont="1" applyFill="1" applyBorder="1" applyAlignment="1">
      <alignment horizontal="center"/>
    </xf>
    <xf numFmtId="0" fontId="6" fillId="9" borderId="1" xfId="1" applyFont="1" applyFill="1" applyBorder="1"/>
    <xf numFmtId="0" fontId="5" fillId="8" borderId="1" xfId="1" applyFont="1" applyFill="1" applyBorder="1" applyAlignment="1" applyProtection="1"/>
    <xf numFmtId="0" fontId="6" fillId="8" borderId="1" xfId="1" applyFont="1" applyFill="1" applyBorder="1"/>
    <xf numFmtId="4" fontId="5" fillId="8" borderId="1" xfId="1" applyNumberFormat="1" applyFont="1" applyFill="1" applyBorder="1" applyAlignment="1" applyProtection="1">
      <alignment horizontal="right"/>
    </xf>
    <xf numFmtId="166" fontId="5" fillId="8" borderId="1" xfId="1" applyNumberFormat="1" applyFont="1" applyFill="1" applyBorder="1" applyAlignment="1" applyProtection="1">
      <alignment horizontal="righ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4" fontId="14" fillId="0" borderId="2" xfId="1" applyNumberFormat="1" applyFont="1" applyFill="1" applyBorder="1" applyAlignment="1" applyProtection="1">
      <alignment horizontal="right"/>
    </xf>
    <xf numFmtId="4" fontId="14" fillId="0" borderId="4" xfId="1" applyNumberFormat="1" applyFont="1" applyFill="1" applyBorder="1" applyAlignment="1" applyProtection="1">
      <alignment horizontal="right"/>
    </xf>
    <xf numFmtId="4" fontId="5" fillId="8" borderId="2" xfId="1" applyNumberFormat="1" applyFont="1" applyFill="1" applyBorder="1" applyAlignment="1" applyProtection="1">
      <alignment horizontal="right"/>
    </xf>
    <xf numFmtId="4" fontId="5" fillId="8" borderId="4" xfId="1" applyNumberFormat="1" applyFont="1" applyFill="1" applyBorder="1" applyAlignment="1" applyProtection="1">
      <alignment horizontal="right"/>
    </xf>
    <xf numFmtId="0" fontId="5" fillId="9" borderId="2" xfId="1" applyFont="1" applyFill="1" applyBorder="1" applyAlignment="1">
      <alignment horizontal="center"/>
    </xf>
    <xf numFmtId="0" fontId="5" fillId="9" borderId="4" xfId="1" applyFont="1" applyFill="1" applyBorder="1" applyAlignment="1">
      <alignment horizontal="center"/>
    </xf>
    <xf numFmtId="170" fontId="5" fillId="0" borderId="1" xfId="1" applyNumberFormat="1" applyFont="1" applyFill="1" applyBorder="1" applyAlignment="1" applyProtection="1">
      <alignment horizontal="right"/>
    </xf>
    <xf numFmtId="170" fontId="6" fillId="0" borderId="1" xfId="1" applyNumberFormat="1" applyFont="1" applyFill="1" applyBorder="1"/>
    <xf numFmtId="0" fontId="5" fillId="5" borderId="1" xfId="1" applyFont="1" applyFill="1" applyBorder="1" applyAlignment="1" applyProtection="1">
      <alignment horizontal="left"/>
    </xf>
    <xf numFmtId="4" fontId="5" fillId="5" borderId="1" xfId="1" applyNumberFormat="1" applyFont="1" applyFill="1" applyBorder="1" applyAlignment="1" applyProtection="1">
      <alignment horizontal="right"/>
    </xf>
    <xf numFmtId="170" fontId="5" fillId="5" borderId="1" xfId="1" applyNumberFormat="1" applyFont="1" applyFill="1" applyBorder="1" applyAlignment="1" applyProtection="1">
      <alignment horizontal="right"/>
    </xf>
    <xf numFmtId="170" fontId="6" fillId="5" borderId="1" xfId="1" applyNumberFormat="1" applyFont="1" applyFill="1" applyBorder="1"/>
    <xf numFmtId="0" fontId="5" fillId="11" borderId="1" xfId="1" applyFont="1" applyFill="1" applyBorder="1" applyAlignment="1" applyProtection="1">
      <alignment horizontal="left"/>
    </xf>
    <xf numFmtId="0" fontId="6" fillId="11" borderId="1" xfId="1" applyFont="1" applyFill="1" applyBorder="1"/>
    <xf numFmtId="4" fontId="5" fillId="11" borderId="1" xfId="1" applyNumberFormat="1" applyFont="1" applyFill="1" applyBorder="1" applyAlignment="1" applyProtection="1">
      <alignment horizontal="right"/>
    </xf>
    <xf numFmtId="170" fontId="5" fillId="11" borderId="1" xfId="1" applyNumberFormat="1" applyFont="1" applyFill="1" applyBorder="1" applyAlignment="1" applyProtection="1">
      <alignment horizontal="right"/>
    </xf>
    <xf numFmtId="170" fontId="6" fillId="11" borderId="1" xfId="1" applyNumberFormat="1" applyFont="1" applyFill="1" applyBorder="1"/>
    <xf numFmtId="0" fontId="5" fillId="10" borderId="1" xfId="1" applyFont="1" applyFill="1" applyBorder="1" applyAlignment="1" applyProtection="1">
      <alignment horizontal="left"/>
    </xf>
    <xf numFmtId="0" fontId="6" fillId="10" borderId="1" xfId="1" applyFont="1" applyFill="1" applyBorder="1"/>
    <xf numFmtId="4" fontId="5" fillId="10" borderId="1" xfId="1" applyNumberFormat="1" applyFont="1" applyFill="1" applyBorder="1" applyAlignment="1" applyProtection="1">
      <alignment horizontal="right"/>
    </xf>
    <xf numFmtId="170" fontId="5" fillId="10" borderId="1" xfId="1" applyNumberFormat="1" applyFont="1" applyFill="1" applyBorder="1" applyAlignment="1" applyProtection="1">
      <alignment horizontal="right"/>
    </xf>
    <xf numFmtId="170" fontId="6" fillId="10" borderId="1" xfId="1" applyNumberFormat="1" applyFont="1" applyFill="1" applyBorder="1"/>
    <xf numFmtId="0" fontId="16" fillId="2" borderId="1" xfId="1" applyFont="1" applyFill="1" applyBorder="1" applyAlignment="1" applyProtection="1">
      <alignment horizontal="left"/>
    </xf>
    <xf numFmtId="4" fontId="16" fillId="2" borderId="1" xfId="1" applyNumberFormat="1" applyFont="1" applyFill="1" applyBorder="1" applyAlignment="1" applyProtection="1">
      <alignment horizontal="right"/>
    </xf>
    <xf numFmtId="4" fontId="5" fillId="2" borderId="1" xfId="1" applyNumberFormat="1" applyFont="1" applyFill="1" applyBorder="1" applyAlignment="1" applyProtection="1">
      <alignment horizontal="right"/>
    </xf>
    <xf numFmtId="170" fontId="5" fillId="2" borderId="1" xfId="1" applyNumberFormat="1" applyFont="1" applyFill="1" applyBorder="1" applyAlignment="1" applyProtection="1">
      <alignment horizontal="right"/>
    </xf>
    <xf numFmtId="170" fontId="6" fillId="2" borderId="1" xfId="1" applyNumberFormat="1" applyFont="1" applyFill="1" applyBorder="1"/>
    <xf numFmtId="0" fontId="6" fillId="0" borderId="1" xfId="1" applyFont="1" applyBorder="1" applyAlignment="1" applyProtection="1">
      <alignment horizontal="left"/>
    </xf>
    <xf numFmtId="0" fontId="5" fillId="12" borderId="1" xfId="1" applyFont="1" applyFill="1" applyBorder="1" applyAlignment="1" applyProtection="1">
      <alignment horizontal="left"/>
    </xf>
    <xf numFmtId="0" fontId="6" fillId="12" borderId="1" xfId="1" applyFont="1" applyFill="1" applyBorder="1"/>
    <xf numFmtId="0" fontId="5" fillId="12" borderId="1" xfId="1" applyFont="1" applyFill="1" applyBorder="1" applyAlignment="1">
      <alignment horizontal="center"/>
    </xf>
    <xf numFmtId="0" fontId="8" fillId="12" borderId="1" xfId="1" applyFont="1" applyFill="1" applyBorder="1" applyAlignment="1" applyProtection="1">
      <alignment horizontal="left"/>
    </xf>
    <xf numFmtId="4" fontId="8" fillId="12" borderId="1" xfId="1" applyNumberFormat="1" applyFont="1" applyFill="1" applyBorder="1" applyAlignment="1" applyProtection="1">
      <alignment horizontal="right"/>
    </xf>
    <xf numFmtId="170" fontId="5" fillId="12" borderId="1" xfId="1" applyNumberFormat="1" applyFont="1" applyFill="1" applyBorder="1" applyAlignment="1" applyProtection="1">
      <alignment horizontal="right"/>
    </xf>
    <xf numFmtId="170" fontId="6" fillId="12" borderId="1" xfId="1" applyNumberFormat="1" applyFont="1" applyFill="1" applyBorder="1"/>
    <xf numFmtId="0" fontId="5" fillId="14" borderId="1" xfId="0" applyFont="1" applyFill="1" applyBorder="1" applyAlignment="1">
      <alignment horizontal="center"/>
    </xf>
    <xf numFmtId="0" fontId="4" fillId="14" borderId="1" xfId="0" applyFont="1" applyFill="1" applyBorder="1"/>
    <xf numFmtId="0" fontId="5" fillId="14" borderId="1" xfId="1" applyFont="1" applyFill="1" applyBorder="1" applyAlignment="1">
      <alignment horizontal="center"/>
    </xf>
    <xf numFmtId="0" fontId="6" fillId="14" borderId="1" xfId="1" applyFont="1" applyFill="1" applyBorder="1"/>
    <xf numFmtId="0" fontId="6" fillId="0" borderId="0" xfId="0" applyFont="1" applyAlignment="1">
      <alignment horizontal="right"/>
    </xf>
    <xf numFmtId="20" fontId="6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0" fontId="5" fillId="13" borderId="2" xfId="1" applyFont="1" applyFill="1" applyBorder="1" applyAlignment="1" applyProtection="1">
      <alignment horizontal="left"/>
    </xf>
    <xf numFmtId="0" fontId="5" fillId="13" borderId="3" xfId="1" applyFont="1" applyFill="1" applyBorder="1" applyAlignment="1" applyProtection="1">
      <alignment horizontal="left"/>
    </xf>
    <xf numFmtId="0" fontId="5" fillId="13" borderId="4" xfId="1" applyFont="1" applyFill="1" applyBorder="1" applyAlignment="1" applyProtection="1">
      <alignment horizontal="left"/>
    </xf>
    <xf numFmtId="0" fontId="5" fillId="13" borderId="2" xfId="1" applyFont="1" applyFill="1" applyBorder="1" applyAlignment="1">
      <alignment horizontal="center"/>
    </xf>
    <xf numFmtId="0" fontId="5" fillId="13" borderId="4" xfId="1" applyFont="1" applyFill="1" applyBorder="1" applyAlignment="1">
      <alignment horizontal="center"/>
    </xf>
    <xf numFmtId="0" fontId="5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167" fontId="10" fillId="0" borderId="0" xfId="0" applyNumberFormat="1" applyFont="1" applyAlignment="1">
      <alignment horizontal="left"/>
    </xf>
    <xf numFmtId="0" fontId="10" fillId="0" borderId="0" xfId="0" applyFont="1"/>
    <xf numFmtId="4" fontId="5" fillId="0" borderId="1" xfId="4" applyNumberFormat="1" applyFont="1" applyBorder="1" applyAlignment="1" applyProtection="1">
      <alignment horizontal="right"/>
    </xf>
    <xf numFmtId="0" fontId="6" fillId="0" borderId="1" xfId="4" applyFont="1" applyBorder="1"/>
    <xf numFmtId="4" fontId="5" fillId="4" borderId="2" xfId="0" applyNumberFormat="1" applyFont="1" applyFill="1" applyBorder="1" applyAlignment="1">
      <alignment horizontal="right"/>
    </xf>
    <xf numFmtId="4" fontId="5" fillId="4" borderId="4" xfId="0" applyNumberFormat="1" applyFont="1" applyFill="1" applyBorder="1" applyAlignment="1">
      <alignment horizontal="right"/>
    </xf>
    <xf numFmtId="4" fontId="5" fillId="0" borderId="1" xfId="0" applyNumberFormat="1" applyFont="1" applyFill="1" applyBorder="1" applyAlignment="1">
      <alignment horizontal="right"/>
    </xf>
    <xf numFmtId="0" fontId="5" fillId="0" borderId="1" xfId="0" applyFont="1" applyFill="1" applyBorder="1"/>
    <xf numFmtId="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/>
    <xf numFmtId="4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/>
    <xf numFmtId="4" fontId="4" fillId="0" borderId="2" xfId="0" applyNumberFormat="1" applyFont="1" applyFill="1" applyBorder="1" applyAlignment="1">
      <alignment horizontal="right"/>
    </xf>
    <xf numFmtId="4" fontId="4" fillId="0" borderId="4" xfId="0" applyNumberFormat="1" applyFont="1" applyFill="1" applyBorder="1" applyAlignment="1">
      <alignment horizontal="right"/>
    </xf>
    <xf numFmtId="4" fontId="10" fillId="0" borderId="2" xfId="0" applyNumberFormat="1" applyFont="1" applyFill="1" applyBorder="1" applyAlignment="1">
      <alignment horizontal="right"/>
    </xf>
    <xf numFmtId="4" fontId="10" fillId="0" borderId="4" xfId="0" applyNumberFormat="1" applyFont="1" applyFill="1" applyBorder="1" applyAlignment="1">
      <alignment horizontal="right"/>
    </xf>
    <xf numFmtId="170" fontId="6" fillId="0" borderId="2" xfId="1" applyNumberFormat="1" applyFont="1" applyFill="1" applyBorder="1" applyAlignment="1" applyProtection="1">
      <alignment horizontal="right"/>
    </xf>
    <xf numFmtId="170" fontId="6" fillId="0" borderId="4" xfId="1" applyNumberFormat="1" applyFont="1" applyFill="1" applyBorder="1" applyAlignment="1" applyProtection="1">
      <alignment horizontal="right"/>
    </xf>
    <xf numFmtId="2" fontId="6" fillId="0" borderId="2" xfId="1" applyNumberFormat="1" applyFont="1" applyFill="1" applyBorder="1" applyAlignment="1">
      <alignment horizontal="right" wrapText="1"/>
    </xf>
    <xf numFmtId="2" fontId="6" fillId="0" borderId="4" xfId="1" applyNumberFormat="1" applyFont="1" applyFill="1" applyBorder="1" applyAlignment="1">
      <alignment horizontal="right" wrapText="1"/>
    </xf>
    <xf numFmtId="2" fontId="6" fillId="0" borderId="2" xfId="1" applyNumberFormat="1" applyFont="1" applyFill="1" applyBorder="1" applyAlignment="1">
      <alignment horizontal="right"/>
    </xf>
    <xf numFmtId="2" fontId="6" fillId="0" borderId="4" xfId="1" applyNumberFormat="1" applyFont="1" applyFill="1" applyBorder="1" applyAlignment="1">
      <alignment horizontal="right"/>
    </xf>
    <xf numFmtId="2" fontId="10" fillId="0" borderId="2" xfId="0" applyNumberFormat="1" applyFont="1" applyFill="1" applyBorder="1" applyAlignment="1">
      <alignment horizontal="right"/>
    </xf>
    <xf numFmtId="2" fontId="10" fillId="0" borderId="4" xfId="0" applyNumberFormat="1" applyFont="1" applyFill="1" applyBorder="1" applyAlignment="1">
      <alignment horizontal="right"/>
    </xf>
    <xf numFmtId="4" fontId="11" fillId="7" borderId="0" xfId="0" applyNumberFormat="1" applyFont="1" applyFill="1" applyAlignment="1">
      <alignment horizontal="righ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" fontId="5" fillId="0" borderId="0" xfId="0" applyNumberFormat="1" applyFont="1" applyFill="1" applyAlignment="1">
      <alignment horizontal="right"/>
    </xf>
  </cellXfs>
  <cellStyles count="7">
    <cellStyle name="Normalno" xfId="0" builtinId="0"/>
    <cellStyle name="Normalno 2" xfId="1" xr:uid="{8B6F3E50-BF69-4536-94B1-8D8F5A158C24}"/>
    <cellStyle name="Normalno 3" xfId="4" xr:uid="{6B6770EF-0272-4D91-BB0D-30A07623ADA8}"/>
    <cellStyle name="Postotak 2" xfId="2" xr:uid="{07D9A370-E209-4DBE-9D3B-9B81353F9ED1}"/>
    <cellStyle name="Postotak 3" xfId="5" xr:uid="{38813DA3-624E-4018-BBEF-70249F0BEDC9}"/>
    <cellStyle name="Zarez 2" xfId="3" xr:uid="{9E9B0240-6082-4EAF-8DA7-5D04E3283773}"/>
    <cellStyle name="Zarez 3" xfId="6" xr:uid="{6BE2710F-2F3B-48CA-8794-842F64A0BA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B6E08-CA41-44C3-9F6C-BC0B2A739ED1}">
  <sheetPr>
    <pageSetUpPr fitToPage="1"/>
  </sheetPr>
  <dimension ref="A1:W263"/>
  <sheetViews>
    <sheetView tabSelected="1" topLeftCell="A247" zoomScaleNormal="100" workbookViewId="0">
      <selection activeCell="E266" sqref="E266"/>
    </sheetView>
  </sheetViews>
  <sheetFormatPr defaultRowHeight="15" x14ac:dyDescent="0.25"/>
  <cols>
    <col min="2" max="2" width="19.85546875" customWidth="1"/>
    <col min="4" max="4" width="12.85546875" customWidth="1"/>
    <col min="8" max="8" width="9.140625" customWidth="1"/>
    <col min="10" max="10" width="16.7109375" customWidth="1"/>
    <col min="17" max="17" width="9.140625" customWidth="1"/>
    <col min="18" max="18" width="10.7109375" customWidth="1"/>
  </cols>
  <sheetData>
    <row r="1" spans="1:22" ht="15.75" x14ac:dyDescent="0.25">
      <c r="A1" s="174" t="s">
        <v>200</v>
      </c>
      <c r="B1" s="174"/>
      <c r="C1" s="175" t="s">
        <v>201</v>
      </c>
      <c r="D1" s="176" t="s">
        <v>204</v>
      </c>
    </row>
    <row r="2" spans="1:22" ht="15.75" x14ac:dyDescent="0.25">
      <c r="A2" s="174" t="s">
        <v>202</v>
      </c>
      <c r="B2" s="174"/>
      <c r="C2" s="177"/>
      <c r="D2" s="177"/>
    </row>
    <row r="3" spans="1:22" ht="15.75" x14ac:dyDescent="0.25">
      <c r="A3" s="174" t="s">
        <v>203</v>
      </c>
      <c r="B3" s="174"/>
      <c r="C3" s="177"/>
      <c r="D3" s="177"/>
      <c r="E3" s="8"/>
    </row>
    <row r="6" spans="1:22" ht="21" x14ac:dyDescent="0.35">
      <c r="A6" s="19" t="s">
        <v>165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1"/>
      <c r="U6" s="1"/>
      <c r="V6" s="1"/>
    </row>
    <row r="7" spans="1:22" ht="15.75" x14ac:dyDescent="0.25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</row>
    <row r="8" spans="1:22" ht="15.75" x14ac:dyDescent="0.25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</row>
    <row r="9" spans="1:22" ht="15.75" x14ac:dyDescent="0.25">
      <c r="A9" s="15" t="s">
        <v>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7"/>
      <c r="U9" s="17"/>
      <c r="V9" s="17"/>
    </row>
    <row r="10" spans="1:22" ht="15.75" x14ac:dyDescent="0.25">
      <c r="A10" s="18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spans="1:22" ht="15.75" x14ac:dyDescent="0.25">
      <c r="A11" s="18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</row>
    <row r="12" spans="1:22" ht="15.75" x14ac:dyDescent="0.25">
      <c r="A12" s="8"/>
      <c r="B12" s="9" t="s">
        <v>163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8"/>
      <c r="P12" s="8"/>
      <c r="Q12" s="8"/>
      <c r="R12" s="8"/>
      <c r="S12" s="8"/>
      <c r="T12" s="17"/>
      <c r="U12" s="17"/>
      <c r="V12" s="17"/>
    </row>
    <row r="13" spans="1:22" ht="15.75" x14ac:dyDescent="0.25">
      <c r="A13" s="8"/>
      <c r="B13" s="10" t="s">
        <v>1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8"/>
      <c r="P13" s="8"/>
      <c r="Q13" s="8"/>
      <c r="R13" s="8"/>
      <c r="S13" s="8"/>
      <c r="T13" s="8"/>
      <c r="U13" s="8"/>
      <c r="V13" s="8"/>
    </row>
    <row r="14" spans="1:22" ht="15.75" x14ac:dyDescent="0.25">
      <c r="A14" s="8"/>
      <c r="B14" s="9" t="s">
        <v>164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8"/>
      <c r="P14" s="8"/>
      <c r="Q14" s="8"/>
      <c r="R14" s="8"/>
      <c r="S14" s="8"/>
      <c r="T14" s="8"/>
      <c r="U14" s="8"/>
      <c r="V14" s="8"/>
    </row>
    <row r="15" spans="1:22" ht="15.75" x14ac:dyDescent="0.25">
      <c r="A15" s="8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8"/>
      <c r="P15" s="8"/>
      <c r="Q15" s="8"/>
      <c r="R15" s="8"/>
      <c r="S15" s="8"/>
      <c r="T15" s="8"/>
      <c r="U15" s="8"/>
      <c r="V15" s="8"/>
    </row>
    <row r="16" spans="1:22" ht="15.75" customHeight="1" x14ac:dyDescent="0.25">
      <c r="A16" s="79" t="s">
        <v>166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8"/>
    </row>
    <row r="17" spans="1:22" ht="15.75" customHeight="1" x14ac:dyDescent="0.25">
      <c r="A17" s="79"/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8"/>
    </row>
    <row r="18" spans="1:22" ht="15.75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8"/>
      <c r="P18" s="8"/>
      <c r="Q18" s="8"/>
      <c r="R18" s="8"/>
      <c r="S18" s="8"/>
      <c r="T18" s="8"/>
      <c r="U18" s="8"/>
      <c r="V18" s="8"/>
    </row>
    <row r="19" spans="1:22" ht="15.75" x14ac:dyDescent="0.25">
      <c r="A19" s="26" t="s">
        <v>2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6" t="s">
        <v>3</v>
      </c>
      <c r="N19" s="27"/>
      <c r="O19" s="26" t="s">
        <v>189</v>
      </c>
      <c r="P19" s="27"/>
      <c r="Q19" s="26" t="s">
        <v>190</v>
      </c>
      <c r="R19" s="27"/>
      <c r="S19" s="26" t="s">
        <v>180</v>
      </c>
      <c r="T19" s="27"/>
      <c r="U19" s="26" t="s">
        <v>181</v>
      </c>
      <c r="V19" s="27"/>
    </row>
    <row r="20" spans="1:22" ht="15.75" x14ac:dyDescent="0.25">
      <c r="A20" s="28" t="s">
        <v>4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30" t="s">
        <v>5</v>
      </c>
      <c r="N20" s="29"/>
      <c r="O20" s="30">
        <v>2</v>
      </c>
      <c r="P20" s="29"/>
      <c r="Q20" s="30">
        <v>3</v>
      </c>
      <c r="R20" s="29"/>
      <c r="S20" s="30">
        <v>4</v>
      </c>
      <c r="T20" s="29"/>
      <c r="U20" s="30">
        <v>5</v>
      </c>
      <c r="V20" s="29"/>
    </row>
    <row r="21" spans="1:22" ht="15.75" x14ac:dyDescent="0.25">
      <c r="A21" s="31" t="s">
        <v>10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178">
        <v>349470.84</v>
      </c>
      <c r="N21" s="179"/>
      <c r="O21" s="33">
        <v>993800</v>
      </c>
      <c r="P21" s="32"/>
      <c r="Q21" s="33">
        <v>452713.42</v>
      </c>
      <c r="R21" s="32"/>
      <c r="S21" s="34">
        <v>129.54</v>
      </c>
      <c r="T21" s="32"/>
      <c r="U21" s="34">
        <v>45.6</v>
      </c>
      <c r="V21" s="32"/>
    </row>
    <row r="22" spans="1:22" ht="15.75" x14ac:dyDescent="0.25">
      <c r="A22" s="31" t="s">
        <v>11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178">
        <v>0</v>
      </c>
      <c r="N22" s="179"/>
      <c r="O22" s="33">
        <v>0</v>
      </c>
      <c r="P22" s="32"/>
      <c r="Q22" s="33">
        <v>0</v>
      </c>
      <c r="R22" s="32"/>
      <c r="S22" s="34">
        <v>0</v>
      </c>
      <c r="T22" s="32"/>
      <c r="U22" s="34">
        <v>0</v>
      </c>
      <c r="V22" s="32"/>
    </row>
    <row r="23" spans="1:22" ht="15.75" x14ac:dyDescent="0.25">
      <c r="A23" s="31" t="s">
        <v>12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178">
        <v>349470.84</v>
      </c>
      <c r="N23" s="179"/>
      <c r="O23" s="33">
        <v>992800</v>
      </c>
      <c r="P23" s="32"/>
      <c r="Q23" s="33">
        <v>452713.42</v>
      </c>
      <c r="R23" s="32"/>
      <c r="S23" s="34">
        <v>129.54</v>
      </c>
      <c r="T23" s="32"/>
      <c r="U23" s="34">
        <v>45.6</v>
      </c>
      <c r="V23" s="32"/>
    </row>
    <row r="24" spans="1:22" ht="15.75" x14ac:dyDescent="0.25">
      <c r="A24" s="31" t="s">
        <v>13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178">
        <v>421459.76</v>
      </c>
      <c r="N24" s="179"/>
      <c r="O24" s="33">
        <v>960400</v>
      </c>
      <c r="P24" s="32"/>
      <c r="Q24" s="33">
        <v>542371.12</v>
      </c>
      <c r="R24" s="32"/>
      <c r="S24" s="34">
        <v>128.36000000000001</v>
      </c>
      <c r="T24" s="32"/>
      <c r="U24" s="34">
        <v>56.47</v>
      </c>
      <c r="V24" s="32"/>
    </row>
    <row r="25" spans="1:22" ht="15.75" x14ac:dyDescent="0.25">
      <c r="A25" s="31" t="s">
        <v>14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178">
        <v>77.53</v>
      </c>
      <c r="N25" s="179"/>
      <c r="O25" s="33">
        <v>33400</v>
      </c>
      <c r="P25" s="32"/>
      <c r="Q25" s="33">
        <v>6875</v>
      </c>
      <c r="R25" s="32"/>
      <c r="S25" s="34">
        <v>8867.5400000000009</v>
      </c>
      <c r="T25" s="32"/>
      <c r="U25" s="34">
        <v>20.58</v>
      </c>
      <c r="V25" s="32"/>
    </row>
    <row r="26" spans="1:22" ht="15.75" x14ac:dyDescent="0.25">
      <c r="A26" s="31" t="s">
        <v>15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178">
        <v>421537.29000000004</v>
      </c>
      <c r="N26" s="179"/>
      <c r="O26" s="33">
        <v>993800</v>
      </c>
      <c r="P26" s="32"/>
      <c r="Q26" s="33">
        <v>549246.12</v>
      </c>
      <c r="R26" s="32"/>
      <c r="S26" s="34">
        <v>129.96</v>
      </c>
      <c r="T26" s="32"/>
      <c r="U26" s="34">
        <v>55.27</v>
      </c>
      <c r="V26" s="32"/>
    </row>
    <row r="27" spans="1:22" ht="15.75" x14ac:dyDescent="0.25">
      <c r="A27" s="31" t="s">
        <v>16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178">
        <v>-58001.14</v>
      </c>
      <c r="N27" s="179"/>
      <c r="O27" s="33">
        <v>1000</v>
      </c>
      <c r="P27" s="32"/>
      <c r="Q27" s="33">
        <v>-96532.7</v>
      </c>
      <c r="R27" s="32"/>
      <c r="S27" s="34">
        <v>131.97999999999999</v>
      </c>
      <c r="T27" s="32"/>
      <c r="U27" s="34">
        <v>9653.27</v>
      </c>
      <c r="V27" s="32"/>
    </row>
    <row r="28" spans="1:22" ht="15.75" x14ac:dyDescent="0.25">
      <c r="A28" s="28" t="s">
        <v>17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3" t="s">
        <v>1</v>
      </c>
      <c r="N28" s="24"/>
      <c r="O28" s="28" t="s">
        <v>1</v>
      </c>
      <c r="P28" s="29"/>
      <c r="Q28" s="28" t="s">
        <v>1</v>
      </c>
      <c r="R28" s="29"/>
      <c r="S28" s="28" t="s">
        <v>1</v>
      </c>
      <c r="T28" s="29"/>
      <c r="U28" s="28" t="s">
        <v>1</v>
      </c>
      <c r="V28" s="29"/>
    </row>
    <row r="29" spans="1:22" ht="15.75" x14ac:dyDescent="0.25">
      <c r="A29" s="31" t="s">
        <v>18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21">
        <v>0</v>
      </c>
      <c r="N29" s="25"/>
      <c r="O29" s="33">
        <v>0</v>
      </c>
      <c r="P29" s="32"/>
      <c r="Q29" s="33">
        <v>0</v>
      </c>
      <c r="R29" s="32"/>
      <c r="S29" s="34" t="s">
        <v>1</v>
      </c>
      <c r="T29" s="32"/>
      <c r="U29" s="34" t="s">
        <v>1</v>
      </c>
      <c r="V29" s="32"/>
    </row>
    <row r="30" spans="1:22" ht="15.75" x14ac:dyDescent="0.25">
      <c r="A30" s="31" t="s">
        <v>19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21">
        <v>0</v>
      </c>
      <c r="N30" s="25"/>
      <c r="O30" s="33">
        <v>0</v>
      </c>
      <c r="P30" s="32"/>
      <c r="Q30" s="33">
        <v>0</v>
      </c>
      <c r="R30" s="32"/>
      <c r="S30" s="34" t="s">
        <v>1</v>
      </c>
      <c r="T30" s="32"/>
      <c r="U30" s="34" t="s">
        <v>1</v>
      </c>
      <c r="V30" s="32"/>
    </row>
    <row r="31" spans="1:22" ht="15.75" x14ac:dyDescent="0.25">
      <c r="A31" s="31" t="s">
        <v>20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21">
        <v>0</v>
      </c>
      <c r="N31" s="25"/>
      <c r="O31" s="33">
        <v>0</v>
      </c>
      <c r="P31" s="32"/>
      <c r="Q31" s="33">
        <v>0</v>
      </c>
      <c r="R31" s="32"/>
      <c r="S31" s="34">
        <v>0</v>
      </c>
      <c r="T31" s="32"/>
      <c r="U31" s="34">
        <v>0</v>
      </c>
      <c r="V31" s="32"/>
    </row>
    <row r="32" spans="1:22" ht="15.75" x14ac:dyDescent="0.25">
      <c r="A32" s="31" t="s">
        <v>21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21">
        <v>0</v>
      </c>
      <c r="N32" s="25"/>
      <c r="O32" s="33">
        <v>0</v>
      </c>
      <c r="P32" s="32"/>
      <c r="Q32" s="33">
        <v>0</v>
      </c>
      <c r="R32" s="32"/>
      <c r="S32" s="34" t="s">
        <v>1</v>
      </c>
      <c r="T32" s="32"/>
      <c r="U32" s="34" t="s">
        <v>1</v>
      </c>
      <c r="V32" s="32"/>
    </row>
    <row r="33" spans="1:22" ht="15.75" x14ac:dyDescent="0.25">
      <c r="A33" s="31" t="s">
        <v>22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21"/>
      <c r="N33" s="25"/>
      <c r="O33" s="33">
        <v>1000</v>
      </c>
      <c r="P33" s="32"/>
      <c r="Q33" s="33">
        <v>-24677.200000000001</v>
      </c>
      <c r="R33" s="32"/>
      <c r="S33" s="34">
        <v>0</v>
      </c>
      <c r="T33" s="32"/>
      <c r="U33" s="34">
        <v>0</v>
      </c>
      <c r="V33" s="32"/>
    </row>
    <row r="34" spans="1:22" ht="15.75" x14ac:dyDescent="0.25">
      <c r="A34" s="28" t="s">
        <v>23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3" t="s">
        <v>1</v>
      </c>
      <c r="N34" s="24"/>
      <c r="O34" s="28" t="s">
        <v>1</v>
      </c>
      <c r="P34" s="29"/>
      <c r="Q34" s="28" t="s">
        <v>1</v>
      </c>
      <c r="R34" s="29"/>
      <c r="S34" s="28" t="s">
        <v>1</v>
      </c>
      <c r="T34" s="29"/>
      <c r="U34" s="28" t="s">
        <v>1</v>
      </c>
      <c r="V34" s="29"/>
    </row>
    <row r="35" spans="1:22" ht="15.75" x14ac:dyDescent="0.25">
      <c r="A35" s="31" t="s">
        <v>24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21">
        <f>SUM(M27,M33)</f>
        <v>-58001.14</v>
      </c>
      <c r="N35" s="25"/>
      <c r="O35" s="33">
        <v>0</v>
      </c>
      <c r="P35" s="32"/>
      <c r="Q35" s="33">
        <f>SUM(Q27,Q33)</f>
        <v>-121209.9</v>
      </c>
      <c r="R35" s="32"/>
      <c r="S35" s="34">
        <v>131.97999999999999</v>
      </c>
      <c r="T35" s="32"/>
      <c r="U35" s="34">
        <v>0</v>
      </c>
      <c r="V35" s="32"/>
    </row>
    <row r="36" spans="1:22" ht="15.75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15.75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15.75" x14ac:dyDescent="0.25">
      <c r="A38" s="8"/>
      <c r="B38" s="9" t="s">
        <v>195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8"/>
      <c r="R38" s="8"/>
      <c r="S38" s="8"/>
      <c r="T38" s="8"/>
      <c r="U38" s="8"/>
      <c r="V38" s="8"/>
    </row>
    <row r="39" spans="1:22" ht="15.75" x14ac:dyDescent="0.25">
      <c r="A39" s="8"/>
      <c r="B39" s="167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8"/>
      <c r="R39" s="8"/>
      <c r="S39" s="8"/>
      <c r="T39" s="8"/>
      <c r="U39" s="8"/>
      <c r="V39" s="8"/>
    </row>
    <row r="40" spans="1:22" ht="15.75" x14ac:dyDescent="0.25">
      <c r="A40" s="12" t="s">
        <v>199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8"/>
      <c r="Q40" s="8"/>
      <c r="R40" s="8"/>
      <c r="S40" s="8"/>
      <c r="T40" s="8"/>
      <c r="U40" s="8"/>
      <c r="V40" s="8"/>
    </row>
    <row r="41" spans="1:22" ht="15.75" x14ac:dyDescent="0.25">
      <c r="A41" s="12" t="s">
        <v>196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8"/>
      <c r="Q41" s="8"/>
      <c r="R41" s="8"/>
      <c r="S41" s="8"/>
      <c r="T41" s="8"/>
      <c r="U41" s="8"/>
      <c r="V41" s="8"/>
    </row>
    <row r="42" spans="1:22" ht="15.75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8"/>
      <c r="Q42" s="8"/>
      <c r="R42" s="8"/>
      <c r="S42" s="8"/>
      <c r="T42" s="8"/>
      <c r="U42" s="8"/>
      <c r="V42" s="8"/>
    </row>
    <row r="43" spans="1:22" ht="15.75" x14ac:dyDescent="0.25">
      <c r="A43" s="124" t="s">
        <v>197</v>
      </c>
      <c r="B43" s="124"/>
      <c r="C43" s="124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8"/>
      <c r="Q43" s="8"/>
      <c r="R43" s="8"/>
      <c r="S43" s="8"/>
      <c r="T43" s="8"/>
      <c r="U43" s="8"/>
      <c r="V43" s="8"/>
    </row>
    <row r="44" spans="1:22" ht="15.75" x14ac:dyDescent="0.25">
      <c r="A44" s="173"/>
      <c r="B44" s="173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8"/>
      <c r="Q44" s="8"/>
      <c r="R44" s="8"/>
      <c r="S44" s="8"/>
      <c r="T44" s="8"/>
      <c r="U44" s="8"/>
      <c r="V44" s="8"/>
    </row>
    <row r="45" spans="1:22" ht="15.75" x14ac:dyDescent="0.25">
      <c r="A45" s="124" t="s">
        <v>198</v>
      </c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8"/>
      <c r="Q45" s="8"/>
      <c r="R45" s="8"/>
      <c r="S45" s="8"/>
      <c r="T45" s="8"/>
      <c r="U45" s="8"/>
      <c r="V45" s="8"/>
    </row>
    <row r="46" spans="1:22" x14ac:dyDescent="0.25">
      <c r="A46" s="3" t="s">
        <v>1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4"/>
      <c r="U46" s="4"/>
      <c r="V46" s="4"/>
    </row>
    <row r="47" spans="1:22" ht="15.75" x14ac:dyDescent="0.25">
      <c r="A47" s="52" t="s">
        <v>2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 t="s">
        <v>3</v>
      </c>
      <c r="N47" s="55"/>
      <c r="O47" s="54" t="s">
        <v>189</v>
      </c>
      <c r="P47" s="55"/>
      <c r="Q47" s="54" t="s">
        <v>190</v>
      </c>
      <c r="R47" s="55"/>
      <c r="S47" s="54" t="s">
        <v>180</v>
      </c>
      <c r="T47" s="55"/>
      <c r="U47" s="54" t="s">
        <v>181</v>
      </c>
      <c r="V47" s="55"/>
    </row>
    <row r="48" spans="1:22" ht="15.75" x14ac:dyDescent="0.25">
      <c r="A48" s="49" t="s">
        <v>4</v>
      </c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6" t="s">
        <v>5</v>
      </c>
      <c r="N48" s="57"/>
      <c r="O48" s="58">
        <v>2</v>
      </c>
      <c r="P48" s="51"/>
      <c r="Q48" s="58">
        <v>3</v>
      </c>
      <c r="R48" s="51"/>
      <c r="S48" s="58">
        <v>4</v>
      </c>
      <c r="T48" s="51"/>
      <c r="U48" s="58">
        <v>5</v>
      </c>
      <c r="V48" s="51"/>
    </row>
    <row r="49" spans="1:22" ht="15.75" x14ac:dyDescent="0.25">
      <c r="A49" s="38" t="s">
        <v>167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180">
        <v>349470.84</v>
      </c>
      <c r="N49" s="181"/>
      <c r="O49" s="46">
        <f>SUM(O50:P64)</f>
        <v>992800</v>
      </c>
      <c r="P49" s="47"/>
      <c r="Q49" s="46">
        <v>452713.42</v>
      </c>
      <c r="R49" s="47"/>
      <c r="S49" s="68">
        <f>(Q49/M49)*100</f>
        <v>129.54254495167606</v>
      </c>
      <c r="T49" s="69"/>
      <c r="U49" s="70">
        <f>SUM(Q49/O49)*100</f>
        <v>45.599659548751006</v>
      </c>
      <c r="V49" s="71"/>
    </row>
    <row r="50" spans="1:22" ht="15.75" x14ac:dyDescent="0.25">
      <c r="A50" s="22" t="s">
        <v>25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66">
        <v>182834.9</v>
      </c>
      <c r="N50" s="67"/>
      <c r="O50" s="45">
        <v>436100</v>
      </c>
      <c r="P50" s="32"/>
      <c r="Q50" s="45">
        <v>206002</v>
      </c>
      <c r="R50" s="32"/>
      <c r="S50" s="72">
        <f t="shared" ref="S50:S57" si="0">(Q50/M50)*100</f>
        <v>112.67104912683519</v>
      </c>
      <c r="T50" s="73"/>
      <c r="U50" s="74"/>
      <c r="V50" s="75"/>
    </row>
    <row r="51" spans="1:22" ht="15.75" x14ac:dyDescent="0.25">
      <c r="A51" s="22" t="s">
        <v>26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66">
        <v>182834.9</v>
      </c>
      <c r="N51" s="67"/>
      <c r="O51" s="45"/>
      <c r="P51" s="32"/>
      <c r="Q51" s="45">
        <v>206002</v>
      </c>
      <c r="R51" s="32"/>
      <c r="S51" s="72">
        <f t="shared" si="0"/>
        <v>112.67104912683519</v>
      </c>
      <c r="T51" s="73"/>
      <c r="U51" s="74"/>
      <c r="V51" s="75"/>
    </row>
    <row r="52" spans="1:22" ht="15.75" x14ac:dyDescent="0.25">
      <c r="A52" s="22" t="s">
        <v>27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66">
        <v>182834.9</v>
      </c>
      <c r="N52" s="67"/>
      <c r="O52" s="45" t="s">
        <v>1</v>
      </c>
      <c r="P52" s="32"/>
      <c r="Q52" s="45">
        <v>0</v>
      </c>
      <c r="R52" s="32"/>
      <c r="S52" s="72">
        <f t="shared" si="0"/>
        <v>0</v>
      </c>
      <c r="T52" s="73"/>
      <c r="U52" s="74"/>
      <c r="V52" s="75"/>
    </row>
    <row r="53" spans="1:22" ht="15.75" x14ac:dyDescent="0.25">
      <c r="A53" s="22" t="s">
        <v>168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66">
        <v>0</v>
      </c>
      <c r="N53" s="67"/>
      <c r="O53" s="45" t="s">
        <v>1</v>
      </c>
      <c r="P53" s="32"/>
      <c r="Q53" s="45">
        <v>0</v>
      </c>
      <c r="R53" s="32"/>
      <c r="S53" s="72">
        <v>0</v>
      </c>
      <c r="T53" s="73"/>
      <c r="U53" s="74"/>
      <c r="V53" s="75"/>
    </row>
    <row r="54" spans="1:22" ht="15.75" x14ac:dyDescent="0.25">
      <c r="A54" s="22" t="s">
        <v>28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66">
        <v>21514.86</v>
      </c>
      <c r="N54" s="67"/>
      <c r="O54" s="45">
        <v>34400</v>
      </c>
      <c r="P54" s="32"/>
      <c r="Q54" s="45">
        <v>22794.5</v>
      </c>
      <c r="R54" s="32"/>
      <c r="S54" s="72">
        <f t="shared" si="0"/>
        <v>105.94770312240004</v>
      </c>
      <c r="T54" s="73"/>
      <c r="U54" s="74"/>
      <c r="V54" s="75"/>
    </row>
    <row r="55" spans="1:22" ht="15.75" x14ac:dyDescent="0.25">
      <c r="A55" s="22" t="s">
        <v>29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66">
        <v>21514.86</v>
      </c>
      <c r="N55" s="67"/>
      <c r="O55" s="45" t="s">
        <v>1</v>
      </c>
      <c r="P55" s="32"/>
      <c r="Q55" s="45">
        <v>22794.5</v>
      </c>
      <c r="R55" s="32"/>
      <c r="S55" s="72">
        <f t="shared" si="0"/>
        <v>105.94770312240004</v>
      </c>
      <c r="T55" s="73"/>
      <c r="U55" s="74"/>
      <c r="V55" s="75"/>
    </row>
    <row r="56" spans="1:22" ht="15.75" x14ac:dyDescent="0.25">
      <c r="A56" s="22" t="s">
        <v>30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66">
        <v>21514.86</v>
      </c>
      <c r="N56" s="67"/>
      <c r="O56" s="45" t="s">
        <v>1</v>
      </c>
      <c r="P56" s="32"/>
      <c r="Q56" s="45">
        <v>22794.5</v>
      </c>
      <c r="R56" s="32"/>
      <c r="S56" s="72">
        <f t="shared" si="0"/>
        <v>105.94770312240004</v>
      </c>
      <c r="T56" s="73"/>
      <c r="U56" s="74"/>
      <c r="V56" s="75"/>
    </row>
    <row r="57" spans="1:22" ht="15.75" x14ac:dyDescent="0.25">
      <c r="A57" s="22" t="s">
        <v>169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66">
        <v>17624</v>
      </c>
      <c r="N57" s="67"/>
      <c r="O57" s="45">
        <v>60700</v>
      </c>
      <c r="P57" s="32"/>
      <c r="Q57" s="45">
        <v>22448.12</v>
      </c>
      <c r="R57" s="32"/>
      <c r="S57" s="72">
        <f t="shared" si="0"/>
        <v>127.37244666364049</v>
      </c>
      <c r="T57" s="73"/>
      <c r="U57" s="74"/>
      <c r="V57" s="75"/>
    </row>
    <row r="58" spans="1:22" ht="15.75" x14ac:dyDescent="0.25">
      <c r="A58" s="22" t="s">
        <v>31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66">
        <v>17624</v>
      </c>
      <c r="N58" s="67"/>
      <c r="O58" s="45" t="s">
        <v>1</v>
      </c>
      <c r="P58" s="32"/>
      <c r="Q58" s="45">
        <v>20553.04</v>
      </c>
      <c r="R58" s="32"/>
      <c r="S58" s="72">
        <f t="shared" ref="S58:S108" si="1">(Q58/M58)*100</f>
        <v>116.61960962324105</v>
      </c>
      <c r="T58" s="73"/>
      <c r="U58" s="74"/>
      <c r="V58" s="75"/>
    </row>
    <row r="59" spans="1:22" ht="15.75" x14ac:dyDescent="0.25">
      <c r="A59" s="22" t="s">
        <v>170</v>
      </c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66">
        <v>17624</v>
      </c>
      <c r="N59" s="67"/>
      <c r="O59" s="45" t="s">
        <v>1</v>
      </c>
      <c r="P59" s="32"/>
      <c r="Q59" s="45">
        <v>20553.04</v>
      </c>
      <c r="R59" s="32"/>
      <c r="S59" s="72">
        <f t="shared" si="1"/>
        <v>116.61960962324105</v>
      </c>
      <c r="T59" s="73"/>
      <c r="U59" s="74"/>
      <c r="V59" s="75"/>
    </row>
    <row r="60" spans="1:22" ht="15.75" x14ac:dyDescent="0.25">
      <c r="A60" s="39">
        <v>663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1"/>
      <c r="M60" s="66">
        <v>0</v>
      </c>
      <c r="N60" s="67"/>
      <c r="O60" s="64"/>
      <c r="P60" s="65"/>
      <c r="Q60" s="59">
        <v>1895.08</v>
      </c>
      <c r="R60" s="60"/>
      <c r="S60" s="72">
        <v>0</v>
      </c>
      <c r="T60" s="73"/>
      <c r="U60" s="74"/>
      <c r="V60" s="75"/>
    </row>
    <row r="61" spans="1:22" ht="15.75" x14ac:dyDescent="0.25">
      <c r="A61" s="39">
        <v>6631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1"/>
      <c r="M61" s="66">
        <v>0</v>
      </c>
      <c r="N61" s="67"/>
      <c r="O61" s="64"/>
      <c r="P61" s="65"/>
      <c r="Q61" s="59">
        <v>1895.08</v>
      </c>
      <c r="R61" s="60"/>
      <c r="S61" s="72">
        <v>0</v>
      </c>
      <c r="T61" s="73"/>
      <c r="U61" s="74"/>
      <c r="V61" s="75"/>
    </row>
    <row r="62" spans="1:22" ht="15.75" x14ac:dyDescent="0.25">
      <c r="A62" s="22" t="s">
        <v>32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66">
        <v>127497.08</v>
      </c>
      <c r="N62" s="67"/>
      <c r="O62" s="45">
        <v>461600</v>
      </c>
      <c r="P62" s="32"/>
      <c r="Q62" s="45">
        <v>201468.79999999999</v>
      </c>
      <c r="R62" s="32"/>
      <c r="S62" s="72">
        <f t="shared" si="1"/>
        <v>158.01836402841539</v>
      </c>
      <c r="T62" s="73"/>
      <c r="U62" s="74"/>
      <c r="V62" s="75"/>
    </row>
    <row r="63" spans="1:22" ht="15.75" x14ac:dyDescent="0.25">
      <c r="A63" s="22" t="s">
        <v>33</v>
      </c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66">
        <v>127497.08</v>
      </c>
      <c r="N63" s="67"/>
      <c r="O63" s="45" t="s">
        <v>1</v>
      </c>
      <c r="P63" s="32"/>
      <c r="Q63" s="45">
        <v>201468.79999999999</v>
      </c>
      <c r="R63" s="32"/>
      <c r="S63" s="72">
        <f t="shared" si="1"/>
        <v>158.01836402841539</v>
      </c>
      <c r="T63" s="73"/>
      <c r="U63" s="74"/>
      <c r="V63" s="75"/>
    </row>
    <row r="64" spans="1:22" ht="15.75" x14ac:dyDescent="0.25">
      <c r="A64" s="22" t="s">
        <v>34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66">
        <v>127497.08</v>
      </c>
      <c r="N64" s="67"/>
      <c r="O64" s="45" t="s">
        <v>1</v>
      </c>
      <c r="P64" s="32"/>
      <c r="Q64" s="45">
        <v>201468.79999999999</v>
      </c>
      <c r="R64" s="32"/>
      <c r="S64" s="72">
        <f t="shared" si="1"/>
        <v>158.01836402841539</v>
      </c>
      <c r="T64" s="73"/>
      <c r="U64" s="74"/>
      <c r="V64" s="75"/>
    </row>
    <row r="65" spans="1:22" ht="15.75" x14ac:dyDescent="0.25">
      <c r="A65" s="38" t="s">
        <v>13</v>
      </c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180">
        <v>421459.76</v>
      </c>
      <c r="N65" s="181"/>
      <c r="O65" s="46">
        <f>SUM(O66,O73,O98)</f>
        <v>960400</v>
      </c>
      <c r="P65" s="47"/>
      <c r="Q65" s="46">
        <f>SUM(Q66,Q73,Q98,Q101)</f>
        <v>549246.12</v>
      </c>
      <c r="R65" s="47"/>
      <c r="S65" s="68">
        <f t="shared" si="1"/>
        <v>130.31994323728557</v>
      </c>
      <c r="T65" s="69"/>
      <c r="U65" s="76">
        <f t="shared" ref="U65:U101" si="2">SUM(Q65/O65)*100</f>
        <v>57.18930862140774</v>
      </c>
      <c r="V65" s="77"/>
    </row>
    <row r="66" spans="1:22" ht="15.75" x14ac:dyDescent="0.25">
      <c r="A66" s="22" t="s">
        <v>35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182">
        <v>234956.01</v>
      </c>
      <c r="N66" s="183"/>
      <c r="O66" s="33">
        <v>660900</v>
      </c>
      <c r="P66" s="32"/>
      <c r="Q66" s="61">
        <v>345696.55</v>
      </c>
      <c r="R66" s="62"/>
      <c r="S66" s="72">
        <f t="shared" si="1"/>
        <v>147.13245683734584</v>
      </c>
      <c r="T66" s="73"/>
      <c r="U66" s="74"/>
      <c r="V66" s="75"/>
    </row>
    <row r="67" spans="1:22" ht="15.75" x14ac:dyDescent="0.25">
      <c r="A67" s="22" t="s">
        <v>36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184">
        <v>174918.79</v>
      </c>
      <c r="N67" s="185"/>
      <c r="O67" s="45" t="s">
        <v>1</v>
      </c>
      <c r="P67" s="32"/>
      <c r="Q67" s="59">
        <v>270353.59999999998</v>
      </c>
      <c r="R67" s="60"/>
      <c r="S67" s="72">
        <f t="shared" si="1"/>
        <v>154.55949586662473</v>
      </c>
      <c r="T67" s="73"/>
      <c r="U67" s="74"/>
      <c r="V67" s="75"/>
    </row>
    <row r="68" spans="1:22" ht="15.75" x14ac:dyDescent="0.25">
      <c r="A68" s="22" t="s">
        <v>37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184">
        <v>174918.79</v>
      </c>
      <c r="N68" s="185"/>
      <c r="O68" s="45" t="s">
        <v>1</v>
      </c>
      <c r="P68" s="32"/>
      <c r="Q68" s="59">
        <v>270353.59999999998</v>
      </c>
      <c r="R68" s="60"/>
      <c r="S68" s="72">
        <f t="shared" si="1"/>
        <v>154.55949586662473</v>
      </c>
      <c r="T68" s="73"/>
      <c r="U68" s="74"/>
      <c r="V68" s="75"/>
    </row>
    <row r="69" spans="1:22" ht="15.75" x14ac:dyDescent="0.25">
      <c r="A69" s="22" t="s">
        <v>38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184">
        <v>32756.75</v>
      </c>
      <c r="N69" s="185"/>
      <c r="O69" s="45" t="s">
        <v>1</v>
      </c>
      <c r="P69" s="32"/>
      <c r="Q69" s="59">
        <v>33460</v>
      </c>
      <c r="R69" s="60"/>
      <c r="S69" s="72">
        <f t="shared" si="1"/>
        <v>102.14688575637084</v>
      </c>
      <c r="T69" s="73"/>
      <c r="U69" s="74"/>
      <c r="V69" s="75"/>
    </row>
    <row r="70" spans="1:22" ht="15.75" x14ac:dyDescent="0.25">
      <c r="A70" s="22" t="s">
        <v>39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184">
        <v>32756.75</v>
      </c>
      <c r="N70" s="185"/>
      <c r="O70" s="45" t="s">
        <v>1</v>
      </c>
      <c r="P70" s="32"/>
      <c r="Q70" s="59">
        <v>33460</v>
      </c>
      <c r="R70" s="60"/>
      <c r="S70" s="72">
        <f t="shared" si="1"/>
        <v>102.14688575637084</v>
      </c>
      <c r="T70" s="73"/>
      <c r="U70" s="74"/>
      <c r="V70" s="75"/>
    </row>
    <row r="71" spans="1:22" ht="15.75" x14ac:dyDescent="0.25">
      <c r="A71" s="22" t="s">
        <v>40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184">
        <v>27280.47</v>
      </c>
      <c r="N71" s="185"/>
      <c r="O71" s="45" t="s">
        <v>1</v>
      </c>
      <c r="P71" s="32"/>
      <c r="Q71" s="59">
        <v>41882.949999999997</v>
      </c>
      <c r="R71" s="60"/>
      <c r="S71" s="72">
        <f t="shared" si="1"/>
        <v>153.52723028598845</v>
      </c>
      <c r="T71" s="73"/>
      <c r="U71" s="74"/>
      <c r="V71" s="75"/>
    </row>
    <row r="72" spans="1:22" ht="15.75" x14ac:dyDescent="0.25">
      <c r="A72" s="22" t="s">
        <v>41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184">
        <v>27280.47</v>
      </c>
      <c r="N72" s="185"/>
      <c r="O72" s="45" t="s">
        <v>1</v>
      </c>
      <c r="P72" s="32"/>
      <c r="Q72" s="59">
        <v>41882.949999999997</v>
      </c>
      <c r="R72" s="60"/>
      <c r="S72" s="72">
        <f t="shared" si="1"/>
        <v>153.52723028598845</v>
      </c>
      <c r="T72" s="73"/>
      <c r="U72" s="74"/>
      <c r="V72" s="75"/>
    </row>
    <row r="73" spans="1:22" ht="15.75" x14ac:dyDescent="0.25">
      <c r="A73" s="22" t="s">
        <v>42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186">
        <v>186503.75</v>
      </c>
      <c r="N73" s="187"/>
      <c r="O73" s="45">
        <v>299410</v>
      </c>
      <c r="P73" s="32"/>
      <c r="Q73" s="61">
        <v>196674.57</v>
      </c>
      <c r="R73" s="62"/>
      <c r="S73" s="72">
        <f t="shared" si="1"/>
        <v>105.45341313512463</v>
      </c>
      <c r="T73" s="73"/>
      <c r="U73" s="74"/>
      <c r="V73" s="75"/>
    </row>
    <row r="74" spans="1:22" ht="15.75" x14ac:dyDescent="0.25">
      <c r="A74" s="22" t="s">
        <v>43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184">
        <v>18937.650000000001</v>
      </c>
      <c r="N74" s="185"/>
      <c r="O74" s="45" t="s">
        <v>1</v>
      </c>
      <c r="P74" s="32"/>
      <c r="Q74" s="59">
        <v>38548.61</v>
      </c>
      <c r="R74" s="60"/>
      <c r="S74" s="72">
        <f t="shared" si="1"/>
        <v>203.55540418161704</v>
      </c>
      <c r="T74" s="73"/>
      <c r="U74" s="74"/>
      <c r="V74" s="75"/>
    </row>
    <row r="75" spans="1:22" ht="15.75" x14ac:dyDescent="0.25">
      <c r="A75" s="22" t="s">
        <v>44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184">
        <v>10537.07</v>
      </c>
      <c r="N75" s="185"/>
      <c r="O75" s="45" t="s">
        <v>1</v>
      </c>
      <c r="P75" s="32"/>
      <c r="Q75" s="59">
        <v>29264.6</v>
      </c>
      <c r="R75" s="60"/>
      <c r="S75" s="72">
        <f t="shared" si="1"/>
        <v>277.72995718923761</v>
      </c>
      <c r="T75" s="73"/>
      <c r="U75" s="74"/>
      <c r="V75" s="75"/>
    </row>
    <row r="76" spans="1:22" ht="15.75" x14ac:dyDescent="0.25">
      <c r="A76" s="22" t="s">
        <v>45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184">
        <v>8400.58</v>
      </c>
      <c r="N76" s="185"/>
      <c r="O76" s="45" t="s">
        <v>1</v>
      </c>
      <c r="P76" s="32"/>
      <c r="Q76" s="59">
        <v>9284.01</v>
      </c>
      <c r="R76" s="60"/>
      <c r="S76" s="72">
        <f t="shared" si="1"/>
        <v>110.51629768420752</v>
      </c>
      <c r="T76" s="73"/>
      <c r="U76" s="74"/>
      <c r="V76" s="75"/>
    </row>
    <row r="77" spans="1:22" ht="15.75" x14ac:dyDescent="0.25">
      <c r="A77" s="22" t="s">
        <v>46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184">
        <v>20344</v>
      </c>
      <c r="N77" s="185"/>
      <c r="O77" s="45" t="s">
        <v>1</v>
      </c>
      <c r="P77" s="32"/>
      <c r="Q77" s="59">
        <v>20693.18</v>
      </c>
      <c r="R77" s="60"/>
      <c r="S77" s="72">
        <f t="shared" si="1"/>
        <v>101.71637829335431</v>
      </c>
      <c r="T77" s="73"/>
      <c r="U77" s="74"/>
      <c r="V77" s="75"/>
    </row>
    <row r="78" spans="1:22" ht="15.75" x14ac:dyDescent="0.25">
      <c r="A78" s="22" t="s">
        <v>47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184">
        <v>1614.22</v>
      </c>
      <c r="N78" s="185"/>
      <c r="O78" s="45" t="s">
        <v>1</v>
      </c>
      <c r="P78" s="32"/>
      <c r="Q78" s="59">
        <v>1744.97</v>
      </c>
      <c r="R78" s="60"/>
      <c r="S78" s="72">
        <f t="shared" si="1"/>
        <v>108.09988725204742</v>
      </c>
      <c r="T78" s="73"/>
      <c r="U78" s="74"/>
      <c r="V78" s="75"/>
    </row>
    <row r="79" spans="1:22" ht="15.75" x14ac:dyDescent="0.25">
      <c r="A79" s="22" t="s">
        <v>48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184">
        <v>4736.29</v>
      </c>
      <c r="N79" s="185"/>
      <c r="O79" s="45" t="s">
        <v>1</v>
      </c>
      <c r="P79" s="32"/>
      <c r="Q79" s="59">
        <v>6230.47</v>
      </c>
      <c r="R79" s="60"/>
      <c r="S79" s="72">
        <f t="shared" si="1"/>
        <v>131.54747703371206</v>
      </c>
      <c r="T79" s="73"/>
      <c r="U79" s="74"/>
      <c r="V79" s="75"/>
    </row>
    <row r="80" spans="1:22" ht="15.75" x14ac:dyDescent="0.25">
      <c r="A80" s="22" t="s">
        <v>49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184">
        <v>9977.39</v>
      </c>
      <c r="N80" s="185"/>
      <c r="O80" s="45" t="s">
        <v>1</v>
      </c>
      <c r="P80" s="32"/>
      <c r="Q80" s="59">
        <v>9149.32</v>
      </c>
      <c r="R80" s="60"/>
      <c r="S80" s="72">
        <f t="shared" si="1"/>
        <v>91.700534909430218</v>
      </c>
      <c r="T80" s="73"/>
      <c r="U80" s="74"/>
      <c r="V80" s="75"/>
    </row>
    <row r="81" spans="1:22" ht="15.75" x14ac:dyDescent="0.25">
      <c r="A81" s="22" t="s">
        <v>50</v>
      </c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184">
        <v>3316.1</v>
      </c>
      <c r="N81" s="185"/>
      <c r="O81" s="45" t="s">
        <v>1</v>
      </c>
      <c r="P81" s="32"/>
      <c r="Q81" s="59">
        <v>3094.79</v>
      </c>
      <c r="R81" s="60"/>
      <c r="S81" s="72">
        <f t="shared" si="1"/>
        <v>93.326196435571902</v>
      </c>
      <c r="T81" s="73"/>
      <c r="U81" s="74"/>
      <c r="V81" s="75"/>
    </row>
    <row r="82" spans="1:22" ht="15.75" x14ac:dyDescent="0.25">
      <c r="A82" s="22" t="s">
        <v>171</v>
      </c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184">
        <v>700</v>
      </c>
      <c r="N82" s="185"/>
      <c r="O82" s="45" t="s">
        <v>1</v>
      </c>
      <c r="P82" s="32"/>
      <c r="Q82" s="59">
        <v>473.63</v>
      </c>
      <c r="R82" s="60"/>
      <c r="S82" s="72">
        <f t="shared" si="1"/>
        <v>67.661428571428573</v>
      </c>
      <c r="T82" s="73"/>
      <c r="U82" s="74"/>
      <c r="V82" s="75"/>
    </row>
    <row r="83" spans="1:22" ht="15.75" x14ac:dyDescent="0.25">
      <c r="A83" s="22" t="s">
        <v>51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184">
        <v>135737.95000000001</v>
      </c>
      <c r="N83" s="185"/>
      <c r="O83" s="45" t="s">
        <v>1</v>
      </c>
      <c r="P83" s="32"/>
      <c r="Q83" s="59">
        <v>128244.8</v>
      </c>
      <c r="R83" s="60"/>
      <c r="S83" s="72">
        <f t="shared" si="1"/>
        <v>94.479694145962853</v>
      </c>
      <c r="T83" s="73"/>
      <c r="U83" s="74"/>
      <c r="V83" s="75"/>
    </row>
    <row r="84" spans="1:22" ht="15.75" x14ac:dyDescent="0.25">
      <c r="A84" s="22" t="s">
        <v>172</v>
      </c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184">
        <v>2942.15</v>
      </c>
      <c r="N84" s="185"/>
      <c r="O84" s="45" t="s">
        <v>1</v>
      </c>
      <c r="P84" s="32"/>
      <c r="Q84" s="59">
        <v>3373.14</v>
      </c>
      <c r="R84" s="60"/>
      <c r="S84" s="72">
        <f t="shared" si="1"/>
        <v>114.64881124347841</v>
      </c>
      <c r="T84" s="73"/>
      <c r="U84" s="74"/>
      <c r="V84" s="75"/>
    </row>
    <row r="85" spans="1:22" ht="15.75" x14ac:dyDescent="0.25">
      <c r="A85" s="22" t="s">
        <v>173</v>
      </c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184">
        <v>1868.92</v>
      </c>
      <c r="N85" s="185"/>
      <c r="O85" s="45" t="s">
        <v>1</v>
      </c>
      <c r="P85" s="32"/>
      <c r="Q85" s="59">
        <v>1165.6099999999999</v>
      </c>
      <c r="R85" s="60"/>
      <c r="S85" s="72">
        <f t="shared" si="1"/>
        <v>62.368105643901281</v>
      </c>
      <c r="T85" s="73"/>
      <c r="U85" s="74"/>
      <c r="V85" s="75"/>
    </row>
    <row r="86" spans="1:22" ht="15.75" x14ac:dyDescent="0.25">
      <c r="A86" s="22" t="s">
        <v>52</v>
      </c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184">
        <v>1741.71</v>
      </c>
      <c r="N86" s="185"/>
      <c r="O86" s="45" t="s">
        <v>1</v>
      </c>
      <c r="P86" s="32"/>
      <c r="Q86" s="59">
        <v>2252.88</v>
      </c>
      <c r="R86" s="60"/>
      <c r="S86" s="72">
        <f t="shared" si="1"/>
        <v>129.34874347623889</v>
      </c>
      <c r="T86" s="73"/>
      <c r="U86" s="74"/>
      <c r="V86" s="75"/>
    </row>
    <row r="87" spans="1:22" ht="15.75" x14ac:dyDescent="0.25">
      <c r="A87" s="22" t="s">
        <v>53</v>
      </c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184">
        <v>808.67</v>
      </c>
      <c r="N87" s="185"/>
      <c r="O87" s="45" t="s">
        <v>1</v>
      </c>
      <c r="P87" s="32"/>
      <c r="Q87" s="59">
        <v>456.85</v>
      </c>
      <c r="R87" s="60"/>
      <c r="S87" s="72">
        <f t="shared" si="1"/>
        <v>56.493996314936879</v>
      </c>
      <c r="T87" s="73"/>
      <c r="U87" s="74"/>
      <c r="V87" s="75"/>
    </row>
    <row r="88" spans="1:22" ht="15.75" x14ac:dyDescent="0.25">
      <c r="A88" s="22" t="s">
        <v>54</v>
      </c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184">
        <v>41932.410000000003</v>
      </c>
      <c r="N88" s="185"/>
      <c r="O88" s="45" t="s">
        <v>1</v>
      </c>
      <c r="P88" s="32"/>
      <c r="Q88" s="59">
        <v>34040.559999999998</v>
      </c>
      <c r="R88" s="60"/>
      <c r="S88" s="72">
        <f t="shared" si="1"/>
        <v>81.17959354112962</v>
      </c>
      <c r="T88" s="73"/>
      <c r="U88" s="74"/>
      <c r="V88" s="75"/>
    </row>
    <row r="89" spans="1:22" ht="15.75" x14ac:dyDescent="0.25">
      <c r="A89" s="22" t="s">
        <v>55</v>
      </c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184">
        <v>74954.34</v>
      </c>
      <c r="N89" s="185"/>
      <c r="O89" s="45" t="s">
        <v>1</v>
      </c>
      <c r="P89" s="32"/>
      <c r="Q89" s="59">
        <v>73742.850000000006</v>
      </c>
      <c r="R89" s="60"/>
      <c r="S89" s="72">
        <f t="shared" si="1"/>
        <v>98.38369599412124</v>
      </c>
      <c r="T89" s="73"/>
      <c r="U89" s="74"/>
      <c r="V89" s="75"/>
    </row>
    <row r="90" spans="1:22" ht="15.75" x14ac:dyDescent="0.25">
      <c r="A90" s="22" t="s">
        <v>56</v>
      </c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184">
        <v>1389.75</v>
      </c>
      <c r="N90" s="185"/>
      <c r="O90" s="45" t="s">
        <v>1</v>
      </c>
      <c r="P90" s="32"/>
      <c r="Q90" s="59">
        <v>1236.6099999999999</v>
      </c>
      <c r="R90" s="60"/>
      <c r="S90" s="72">
        <f t="shared" si="1"/>
        <v>88.980751933801045</v>
      </c>
      <c r="T90" s="73"/>
      <c r="U90" s="74"/>
      <c r="V90" s="75"/>
    </row>
    <row r="91" spans="1:22" ht="15.75" x14ac:dyDescent="0.25">
      <c r="A91" s="22" t="s">
        <v>57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184">
        <v>10100</v>
      </c>
      <c r="N91" s="185"/>
      <c r="O91" s="45" t="s">
        <v>1</v>
      </c>
      <c r="P91" s="32"/>
      <c r="Q91" s="59">
        <v>11966.3</v>
      </c>
      <c r="R91" s="60"/>
      <c r="S91" s="72">
        <f t="shared" si="1"/>
        <v>118.47821782178217</v>
      </c>
      <c r="T91" s="73"/>
      <c r="U91" s="74"/>
      <c r="V91" s="75"/>
    </row>
    <row r="92" spans="1:22" ht="15.75" x14ac:dyDescent="0.25">
      <c r="A92" s="22" t="s">
        <v>58</v>
      </c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184">
        <v>11484.15</v>
      </c>
      <c r="N92" s="185"/>
      <c r="O92" s="45" t="s">
        <v>1</v>
      </c>
      <c r="P92" s="32"/>
      <c r="Q92" s="59">
        <v>9187.98</v>
      </c>
      <c r="R92" s="60"/>
      <c r="S92" s="72">
        <f t="shared" si="1"/>
        <v>80.005747051370804</v>
      </c>
      <c r="T92" s="73"/>
      <c r="U92" s="74"/>
      <c r="V92" s="75"/>
    </row>
    <row r="93" spans="1:22" ht="15.75" x14ac:dyDescent="0.25">
      <c r="A93" s="22" t="s">
        <v>59</v>
      </c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184">
        <v>593.69000000000005</v>
      </c>
      <c r="N93" s="185"/>
      <c r="O93" s="45" t="s">
        <v>1</v>
      </c>
      <c r="P93" s="32"/>
      <c r="Q93" s="59">
        <v>862.38</v>
      </c>
      <c r="R93" s="60"/>
      <c r="S93" s="72">
        <f t="shared" si="1"/>
        <v>145.25762603378865</v>
      </c>
      <c r="T93" s="73"/>
      <c r="U93" s="74"/>
      <c r="V93" s="75"/>
    </row>
    <row r="94" spans="1:22" ht="15.75" x14ac:dyDescent="0.25">
      <c r="A94" s="22" t="s">
        <v>60</v>
      </c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184">
        <v>6916.77</v>
      </c>
      <c r="N94" s="185"/>
      <c r="O94" s="45" t="s">
        <v>1</v>
      </c>
      <c r="P94" s="32"/>
      <c r="Q94" s="59">
        <v>4921.45</v>
      </c>
      <c r="R94" s="60"/>
      <c r="S94" s="72">
        <f t="shared" si="1"/>
        <v>71.152430975729999</v>
      </c>
      <c r="T94" s="73"/>
      <c r="U94" s="74"/>
      <c r="V94" s="75"/>
    </row>
    <row r="95" spans="1:22" ht="15.75" x14ac:dyDescent="0.25">
      <c r="A95" s="22" t="s">
        <v>61</v>
      </c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184">
        <v>419.42</v>
      </c>
      <c r="N95" s="185"/>
      <c r="O95" s="45" t="s">
        <v>1</v>
      </c>
      <c r="P95" s="32"/>
      <c r="Q95" s="59">
        <v>419.42</v>
      </c>
      <c r="R95" s="60"/>
      <c r="S95" s="72">
        <f t="shared" si="1"/>
        <v>100</v>
      </c>
      <c r="T95" s="73"/>
      <c r="U95" s="74"/>
      <c r="V95" s="75"/>
    </row>
    <row r="96" spans="1:22" ht="15.75" x14ac:dyDescent="0.25">
      <c r="A96" s="22" t="s">
        <v>174</v>
      </c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184">
        <v>191.16</v>
      </c>
      <c r="N96" s="185"/>
      <c r="O96" s="45" t="s">
        <v>1</v>
      </c>
      <c r="P96" s="32"/>
      <c r="Q96" s="59">
        <v>191.16</v>
      </c>
      <c r="R96" s="60"/>
      <c r="S96" s="72">
        <f t="shared" si="1"/>
        <v>100</v>
      </c>
      <c r="T96" s="73"/>
      <c r="U96" s="74"/>
      <c r="V96" s="75"/>
    </row>
    <row r="97" spans="1:22" ht="15.75" x14ac:dyDescent="0.25">
      <c r="A97" s="22" t="s">
        <v>62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184">
        <v>3363.11</v>
      </c>
      <c r="N97" s="185"/>
      <c r="O97" s="45" t="s">
        <v>1</v>
      </c>
      <c r="P97" s="32"/>
      <c r="Q97" s="59">
        <v>2793.57</v>
      </c>
      <c r="R97" s="60"/>
      <c r="S97" s="72">
        <f t="shared" si="1"/>
        <v>83.065079643544223</v>
      </c>
      <c r="T97" s="73"/>
      <c r="U97" s="74"/>
      <c r="V97" s="75"/>
    </row>
    <row r="98" spans="1:22" ht="15.75" x14ac:dyDescent="0.25">
      <c r="A98" s="22" t="s">
        <v>175</v>
      </c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190">
        <v>0</v>
      </c>
      <c r="N98" s="191"/>
      <c r="O98" s="45">
        <v>90</v>
      </c>
      <c r="P98" s="32"/>
      <c r="Q98" s="61">
        <v>0</v>
      </c>
      <c r="R98" s="62"/>
      <c r="S98" s="72">
        <v>0</v>
      </c>
      <c r="T98" s="73"/>
      <c r="U98" s="74"/>
      <c r="V98" s="75"/>
    </row>
    <row r="99" spans="1:22" ht="15.75" x14ac:dyDescent="0.25">
      <c r="A99" s="22" t="s">
        <v>176</v>
      </c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188">
        <v>0</v>
      </c>
      <c r="N99" s="189"/>
      <c r="O99" s="33"/>
      <c r="P99" s="32"/>
      <c r="Q99" s="45">
        <v>0</v>
      </c>
      <c r="R99" s="32"/>
      <c r="S99" s="192">
        <v>0</v>
      </c>
      <c r="T99" s="193"/>
      <c r="U99" s="74"/>
      <c r="V99" s="75"/>
    </row>
    <row r="100" spans="1:22" ht="15.75" x14ac:dyDescent="0.25">
      <c r="A100" s="22" t="s">
        <v>177</v>
      </c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188">
        <v>0</v>
      </c>
      <c r="N100" s="189"/>
      <c r="O100" s="45" t="s">
        <v>1</v>
      </c>
      <c r="P100" s="32"/>
      <c r="Q100" s="45">
        <v>0</v>
      </c>
      <c r="R100" s="32"/>
      <c r="S100" s="72">
        <v>0</v>
      </c>
      <c r="T100" s="73"/>
      <c r="U100" s="74"/>
      <c r="V100" s="75"/>
    </row>
    <row r="101" spans="1:22" ht="15.75" x14ac:dyDescent="0.25">
      <c r="A101" s="38" t="s">
        <v>14</v>
      </c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6">
        <v>77.53</v>
      </c>
      <c r="N101" s="48"/>
      <c r="O101" s="46">
        <f>SUM(O102,O105,O109)</f>
        <v>33400</v>
      </c>
      <c r="P101" s="47"/>
      <c r="Q101" s="46">
        <v>6875</v>
      </c>
      <c r="R101" s="47"/>
      <c r="S101" s="68">
        <f t="shared" si="1"/>
        <v>8867.5351476847663</v>
      </c>
      <c r="T101" s="69"/>
      <c r="U101" s="76">
        <f t="shared" si="2"/>
        <v>20.58383233532934</v>
      </c>
      <c r="V101" s="77"/>
    </row>
    <row r="102" spans="1:22" ht="15.75" x14ac:dyDescent="0.25">
      <c r="A102" s="22" t="s">
        <v>178</v>
      </c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182">
        <v>0</v>
      </c>
      <c r="N102" s="183"/>
      <c r="O102" s="45">
        <v>6900</v>
      </c>
      <c r="P102" s="32"/>
      <c r="Q102" s="45">
        <v>6875</v>
      </c>
      <c r="R102" s="32"/>
      <c r="S102" s="72">
        <v>0</v>
      </c>
      <c r="T102" s="73"/>
      <c r="U102" s="74"/>
      <c r="V102" s="75"/>
    </row>
    <row r="103" spans="1:22" ht="15.75" x14ac:dyDescent="0.25">
      <c r="A103" s="22" t="s">
        <v>63</v>
      </c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184">
        <v>0</v>
      </c>
      <c r="N103" s="185"/>
      <c r="O103" s="45" t="s">
        <v>1</v>
      </c>
      <c r="P103" s="32"/>
      <c r="Q103" s="45">
        <v>6875</v>
      </c>
      <c r="R103" s="32"/>
      <c r="S103" s="72">
        <v>0</v>
      </c>
      <c r="T103" s="73"/>
      <c r="U103" s="74"/>
      <c r="V103" s="75"/>
    </row>
    <row r="104" spans="1:22" ht="15.75" x14ac:dyDescent="0.25">
      <c r="A104" s="22" t="s">
        <v>64</v>
      </c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184">
        <v>0</v>
      </c>
      <c r="N104" s="185"/>
      <c r="O104" s="45" t="s">
        <v>1</v>
      </c>
      <c r="P104" s="32"/>
      <c r="Q104" s="45">
        <v>6875</v>
      </c>
      <c r="R104" s="32"/>
      <c r="S104" s="72">
        <v>0</v>
      </c>
      <c r="T104" s="73"/>
      <c r="U104" s="74"/>
      <c r="V104" s="75"/>
    </row>
    <row r="105" spans="1:22" ht="15.75" x14ac:dyDescent="0.25">
      <c r="A105" s="22" t="s">
        <v>65</v>
      </c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182">
        <v>77.53</v>
      </c>
      <c r="N105" s="183"/>
      <c r="O105" s="45">
        <v>2700</v>
      </c>
      <c r="P105" s="32"/>
      <c r="Q105" s="45">
        <v>0</v>
      </c>
      <c r="R105" s="32"/>
      <c r="S105" s="72">
        <v>0</v>
      </c>
      <c r="T105" s="73"/>
      <c r="U105" s="74"/>
      <c r="V105" s="75"/>
    </row>
    <row r="106" spans="1:22" ht="15.75" x14ac:dyDescent="0.25">
      <c r="A106" s="22" t="s">
        <v>66</v>
      </c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184">
        <v>77.53</v>
      </c>
      <c r="N106" s="185"/>
      <c r="O106" s="45" t="s">
        <v>1</v>
      </c>
      <c r="P106" s="32"/>
      <c r="Q106" s="45">
        <v>0</v>
      </c>
      <c r="R106" s="32"/>
      <c r="S106" s="72">
        <f t="shared" si="1"/>
        <v>0</v>
      </c>
      <c r="T106" s="73"/>
      <c r="U106" s="74"/>
      <c r="V106" s="75"/>
    </row>
    <row r="107" spans="1:22" ht="15.75" x14ac:dyDescent="0.25">
      <c r="A107" s="22" t="s">
        <v>179</v>
      </c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184">
        <v>0</v>
      </c>
      <c r="N107" s="185"/>
      <c r="O107" s="45" t="s">
        <v>1</v>
      </c>
      <c r="P107" s="32"/>
      <c r="Q107" s="45">
        <v>0</v>
      </c>
      <c r="R107" s="32"/>
      <c r="S107" s="72">
        <v>0</v>
      </c>
      <c r="T107" s="73"/>
      <c r="U107" s="74"/>
      <c r="V107" s="75"/>
    </row>
    <row r="108" spans="1:22" ht="15.75" x14ac:dyDescent="0.25">
      <c r="A108" s="22" t="s">
        <v>67</v>
      </c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187">
        <v>77.53</v>
      </c>
      <c r="N108" s="187"/>
      <c r="O108" s="45" t="s">
        <v>1</v>
      </c>
      <c r="P108" s="32"/>
      <c r="Q108" s="45">
        <v>0</v>
      </c>
      <c r="R108" s="32"/>
      <c r="S108" s="72">
        <f t="shared" si="1"/>
        <v>0</v>
      </c>
      <c r="T108" s="73"/>
      <c r="U108" s="74"/>
      <c r="V108" s="75"/>
    </row>
    <row r="109" spans="1:22" ht="15.75" x14ac:dyDescent="0.25">
      <c r="A109" s="42">
        <v>45</v>
      </c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198">
        <v>0</v>
      </c>
      <c r="N109" s="199"/>
      <c r="O109" s="45">
        <v>23800</v>
      </c>
      <c r="P109" s="32"/>
      <c r="Q109" s="45">
        <v>0</v>
      </c>
      <c r="R109" s="32"/>
      <c r="S109" s="72">
        <v>0</v>
      </c>
      <c r="T109" s="73"/>
      <c r="U109" s="74"/>
      <c r="V109" s="75"/>
    </row>
    <row r="110" spans="1:22" ht="18" customHeight="1" x14ac:dyDescent="0.25">
      <c r="A110" s="43">
        <v>451</v>
      </c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194">
        <v>0</v>
      </c>
      <c r="N110" s="195"/>
      <c r="O110" s="45" t="s">
        <v>1</v>
      </c>
      <c r="P110" s="32"/>
      <c r="Q110" s="45">
        <v>0</v>
      </c>
      <c r="R110" s="32"/>
      <c r="S110" s="72">
        <v>0</v>
      </c>
      <c r="T110" s="73"/>
      <c r="U110" s="74"/>
      <c r="V110" s="75"/>
    </row>
    <row r="111" spans="1:22" ht="18" customHeight="1" x14ac:dyDescent="0.25">
      <c r="A111" s="44">
        <v>4511</v>
      </c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196">
        <v>0</v>
      </c>
      <c r="N111" s="197"/>
      <c r="O111" s="45" t="s">
        <v>1</v>
      </c>
      <c r="P111" s="32"/>
      <c r="Q111" s="45">
        <v>0</v>
      </c>
      <c r="R111" s="32"/>
      <c r="S111" s="72">
        <v>0</v>
      </c>
      <c r="T111" s="73"/>
      <c r="U111" s="74"/>
      <c r="V111" s="75"/>
    </row>
    <row r="112" spans="1:22" ht="18" x14ac:dyDescent="0.25">
      <c r="A112" s="7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x14ac:dyDescent="0.25">
      <c r="A113" s="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5"/>
      <c r="U113" s="5"/>
      <c r="V113" s="5"/>
    </row>
    <row r="114" spans="1:22" x14ac:dyDescent="0.25">
      <c r="A114" s="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5"/>
      <c r="U114" s="5"/>
      <c r="V114" s="5"/>
    </row>
    <row r="115" spans="1:22" ht="15.75" x14ac:dyDescent="0.25">
      <c r="A115" s="125" t="s">
        <v>194</v>
      </c>
      <c r="B115" s="125"/>
      <c r="C115" s="125"/>
      <c r="D115" s="125"/>
      <c r="E115" s="125"/>
      <c r="F115" s="125"/>
      <c r="G115" s="125"/>
      <c r="H115" s="125"/>
      <c r="I115" s="125"/>
      <c r="J115" s="125"/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</row>
    <row r="119" spans="1:22" ht="15.75" x14ac:dyDescent="0.25">
      <c r="A119" s="161" t="s">
        <v>2</v>
      </c>
      <c r="B119" s="162"/>
      <c r="C119" s="162"/>
      <c r="D119" s="162"/>
      <c r="E119" s="162"/>
      <c r="F119" s="162"/>
      <c r="G119" s="162"/>
      <c r="H119" s="162"/>
      <c r="I119" s="162"/>
      <c r="J119" s="162"/>
      <c r="K119" s="162"/>
      <c r="L119" s="162"/>
      <c r="M119" s="163" t="s">
        <v>3</v>
      </c>
      <c r="N119" s="164"/>
      <c r="O119" s="163" t="s">
        <v>189</v>
      </c>
      <c r="P119" s="164"/>
      <c r="Q119" s="163" t="s">
        <v>190</v>
      </c>
      <c r="R119" s="164"/>
      <c r="S119" s="163" t="s">
        <v>180</v>
      </c>
      <c r="T119" s="164"/>
      <c r="U119" s="163" t="s">
        <v>181</v>
      </c>
      <c r="V119" s="164"/>
    </row>
    <row r="120" spans="1:22" ht="15.75" x14ac:dyDescent="0.25">
      <c r="A120" s="81" t="s">
        <v>68</v>
      </c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1" t="s">
        <v>5</v>
      </c>
      <c r="N120" s="82"/>
      <c r="O120" s="81" t="s">
        <v>6</v>
      </c>
      <c r="P120" s="82"/>
      <c r="Q120" s="81" t="s">
        <v>7</v>
      </c>
      <c r="R120" s="82"/>
      <c r="S120" s="81" t="s">
        <v>8</v>
      </c>
      <c r="T120" s="82"/>
      <c r="U120" s="81" t="s">
        <v>9</v>
      </c>
      <c r="V120" s="82"/>
    </row>
    <row r="121" spans="1:22" ht="15.75" x14ac:dyDescent="0.25">
      <c r="A121" s="83" t="s">
        <v>69</v>
      </c>
      <c r="B121" s="84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203">
        <f>SUM(M122,M125,M127)</f>
        <v>349470.83999999997</v>
      </c>
      <c r="N121" s="203"/>
      <c r="O121" s="85">
        <f>SUM(O122,O125,O127,O129,O131)</f>
        <v>993800</v>
      </c>
      <c r="P121" s="84"/>
      <c r="Q121" s="85">
        <f>SUM(Q122,Q125,Q127,Q129,Q132)</f>
        <v>452713.42</v>
      </c>
      <c r="R121" s="84"/>
      <c r="S121" s="108">
        <f>SUM(Q121/M121)*100</f>
        <v>129.54254495167609</v>
      </c>
      <c r="T121" s="109"/>
      <c r="U121" s="108">
        <f>SUM(Q121/O121)*100</f>
        <v>45.553775407526665</v>
      </c>
      <c r="V121" s="109"/>
    </row>
    <row r="122" spans="1:22" ht="15.75" x14ac:dyDescent="0.25">
      <c r="A122" s="86" t="s">
        <v>70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>
        <f>SUM(M123,M124)</f>
        <v>127497.08</v>
      </c>
      <c r="N122" s="88"/>
      <c r="O122" s="88">
        <f>SUM(O123,O124)</f>
        <v>461600</v>
      </c>
      <c r="P122" s="87"/>
      <c r="Q122" s="88">
        <v>201468.79999999999</v>
      </c>
      <c r="R122" s="87"/>
      <c r="S122" s="110">
        <f t="shared" ref="S122:S145" si="3">SUM(Q122/M122)*100</f>
        <v>158.01836402841539</v>
      </c>
      <c r="T122" s="111"/>
      <c r="U122" s="110">
        <f t="shared" ref="U122:U145" si="4">SUM(Q122/O122)*100</f>
        <v>43.64575389948007</v>
      </c>
      <c r="V122" s="111"/>
    </row>
    <row r="123" spans="1:22" ht="15.75" x14ac:dyDescent="0.25">
      <c r="A123" s="83" t="s">
        <v>182</v>
      </c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5">
        <v>112497.08</v>
      </c>
      <c r="N123" s="85"/>
      <c r="O123" s="85">
        <v>437300</v>
      </c>
      <c r="P123" s="80"/>
      <c r="Q123" s="85">
        <f>SUM(Q122-Q124)</f>
        <v>184668.79999999999</v>
      </c>
      <c r="R123" s="80"/>
      <c r="S123" s="108">
        <f t="shared" si="3"/>
        <v>164.15430516063171</v>
      </c>
      <c r="T123" s="109"/>
      <c r="U123" s="108">
        <f t="shared" si="4"/>
        <v>42.229316258861196</v>
      </c>
      <c r="V123" s="109"/>
    </row>
    <row r="124" spans="1:22" ht="15.75" x14ac:dyDescent="0.25">
      <c r="A124" s="89" t="s">
        <v>183</v>
      </c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1"/>
      <c r="M124" s="85">
        <v>15000</v>
      </c>
      <c r="N124" s="85"/>
      <c r="O124" s="92">
        <v>24300</v>
      </c>
      <c r="P124" s="93"/>
      <c r="Q124" s="92">
        <v>16800</v>
      </c>
      <c r="R124" s="93"/>
      <c r="S124" s="108">
        <f t="shared" si="3"/>
        <v>112.00000000000001</v>
      </c>
      <c r="T124" s="109"/>
      <c r="U124" s="108">
        <f t="shared" si="4"/>
        <v>69.135802469135797</v>
      </c>
      <c r="V124" s="109"/>
    </row>
    <row r="125" spans="1:22" ht="15.75" x14ac:dyDescent="0.25">
      <c r="A125" s="86" t="s">
        <v>185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>
        <v>39138.86</v>
      </c>
      <c r="N125" s="88"/>
      <c r="O125" s="88">
        <v>93400</v>
      </c>
      <c r="P125" s="87"/>
      <c r="Q125" s="88">
        <v>43347.54</v>
      </c>
      <c r="R125" s="87"/>
      <c r="S125" s="110">
        <f t="shared" si="3"/>
        <v>110.75320027205697</v>
      </c>
      <c r="T125" s="111"/>
      <c r="U125" s="110">
        <f t="shared" si="4"/>
        <v>46.410642398286939</v>
      </c>
      <c r="V125" s="111"/>
    </row>
    <row r="126" spans="1:22" ht="15.75" x14ac:dyDescent="0.25">
      <c r="A126" s="83" t="s">
        <v>186</v>
      </c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5">
        <v>39138.86</v>
      </c>
      <c r="N126" s="85"/>
      <c r="O126" s="85">
        <v>93400</v>
      </c>
      <c r="P126" s="80"/>
      <c r="Q126" s="85">
        <v>43347.54</v>
      </c>
      <c r="R126" s="80"/>
      <c r="S126" s="108">
        <f t="shared" si="3"/>
        <v>110.75320027205697</v>
      </c>
      <c r="T126" s="109"/>
      <c r="U126" s="108">
        <f t="shared" si="4"/>
        <v>46.410642398286939</v>
      </c>
      <c r="V126" s="109"/>
    </row>
    <row r="127" spans="1:22" ht="15.75" x14ac:dyDescent="0.25">
      <c r="A127" s="86" t="s">
        <v>205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>
        <v>182834.9</v>
      </c>
      <c r="N127" s="88"/>
      <c r="O127" s="88">
        <v>436100</v>
      </c>
      <c r="P127" s="87"/>
      <c r="Q127" s="88">
        <v>206002</v>
      </c>
      <c r="R127" s="87"/>
      <c r="S127" s="110">
        <f t="shared" si="3"/>
        <v>112.67104912683519</v>
      </c>
      <c r="T127" s="111"/>
      <c r="U127" s="110">
        <f t="shared" si="4"/>
        <v>47.237330887411147</v>
      </c>
      <c r="V127" s="111"/>
    </row>
    <row r="128" spans="1:22" ht="15.75" x14ac:dyDescent="0.25">
      <c r="A128" s="83" t="s">
        <v>206</v>
      </c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5">
        <v>182834.9</v>
      </c>
      <c r="N128" s="85"/>
      <c r="O128" s="85">
        <v>436100</v>
      </c>
      <c r="P128" s="80"/>
      <c r="Q128" s="85">
        <v>206002</v>
      </c>
      <c r="R128" s="80"/>
      <c r="S128" s="108">
        <f t="shared" si="3"/>
        <v>112.67104912683519</v>
      </c>
      <c r="T128" s="109"/>
      <c r="U128" s="108">
        <f t="shared" si="4"/>
        <v>47.237330887411147</v>
      </c>
      <c r="V128" s="109"/>
    </row>
    <row r="129" spans="1:22" ht="15.75" x14ac:dyDescent="0.25">
      <c r="A129" s="86" t="s">
        <v>209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>
        <v>0</v>
      </c>
      <c r="N129" s="88"/>
      <c r="O129" s="88">
        <v>1700</v>
      </c>
      <c r="P129" s="87"/>
      <c r="Q129" s="88">
        <v>1895.08</v>
      </c>
      <c r="R129" s="87"/>
      <c r="S129" s="110">
        <v>0</v>
      </c>
      <c r="T129" s="111"/>
      <c r="U129" s="110">
        <f t="shared" si="4"/>
        <v>111.47529411764705</v>
      </c>
      <c r="V129" s="111"/>
    </row>
    <row r="130" spans="1:22" ht="15.75" x14ac:dyDescent="0.25">
      <c r="A130" s="83" t="s">
        <v>210</v>
      </c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5">
        <v>0</v>
      </c>
      <c r="N130" s="85"/>
      <c r="O130" s="85">
        <v>1700</v>
      </c>
      <c r="P130" s="80"/>
      <c r="Q130" s="85">
        <v>1895.08</v>
      </c>
      <c r="R130" s="80"/>
      <c r="S130" s="108">
        <v>0</v>
      </c>
      <c r="T130" s="109"/>
      <c r="U130" s="108">
        <f t="shared" si="4"/>
        <v>111.47529411764705</v>
      </c>
      <c r="V130" s="109"/>
    </row>
    <row r="131" spans="1:22" ht="15.75" x14ac:dyDescent="0.25">
      <c r="A131" s="86" t="s">
        <v>72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>
        <v>0</v>
      </c>
      <c r="N131" s="88"/>
      <c r="O131" s="88">
        <v>1000</v>
      </c>
      <c r="P131" s="87"/>
      <c r="Q131" s="88">
        <v>0</v>
      </c>
      <c r="R131" s="87"/>
      <c r="S131" s="110">
        <v>0</v>
      </c>
      <c r="T131" s="111"/>
      <c r="U131" s="110">
        <f t="shared" si="4"/>
        <v>0</v>
      </c>
      <c r="V131" s="111"/>
    </row>
    <row r="132" spans="1:22" ht="15.75" x14ac:dyDescent="0.25">
      <c r="A132" s="83" t="s">
        <v>184</v>
      </c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5">
        <v>0</v>
      </c>
      <c r="N132" s="85"/>
      <c r="O132" s="85">
        <v>1000</v>
      </c>
      <c r="P132" s="80"/>
      <c r="Q132" s="85">
        <v>0</v>
      </c>
      <c r="R132" s="80"/>
      <c r="S132" s="108">
        <v>0</v>
      </c>
      <c r="T132" s="109"/>
      <c r="U132" s="108">
        <f t="shared" si="4"/>
        <v>0</v>
      </c>
      <c r="V132" s="109"/>
    </row>
    <row r="133" spans="1:22" ht="15.75" x14ac:dyDescent="0.25">
      <c r="A133" s="106"/>
      <c r="B133" s="107"/>
      <c r="C133" s="107"/>
      <c r="D133" s="107"/>
      <c r="E133" s="107"/>
      <c r="F133" s="107"/>
      <c r="G133" s="201"/>
      <c r="H133" s="201"/>
      <c r="I133" s="201"/>
      <c r="J133" s="201"/>
      <c r="K133" s="201"/>
      <c r="L133" s="201"/>
      <c r="M133" s="201"/>
      <c r="N133" s="201"/>
      <c r="O133" s="201"/>
      <c r="P133" s="201"/>
      <c r="Q133" s="201"/>
      <c r="R133" s="201"/>
      <c r="S133" s="201"/>
      <c r="T133" s="201"/>
      <c r="U133" s="201"/>
      <c r="V133" s="202"/>
    </row>
    <row r="134" spans="1:22" ht="15.75" x14ac:dyDescent="0.25">
      <c r="A134" s="98" t="s">
        <v>71</v>
      </c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100"/>
      <c r="M134" s="182">
        <v>421537.29</v>
      </c>
      <c r="N134" s="185"/>
      <c r="O134" s="92">
        <f>SUM(O144,O142,O140,O138,O135)</f>
        <v>993800</v>
      </c>
      <c r="P134" s="93"/>
      <c r="Q134" s="85">
        <f>SUM(Q135,Q138,Q140,Q142,Q145)</f>
        <v>549246.12000000011</v>
      </c>
      <c r="R134" s="84"/>
      <c r="S134" s="108">
        <f t="shared" si="3"/>
        <v>130.29597452695114</v>
      </c>
      <c r="T134" s="109"/>
      <c r="U134" s="108">
        <f t="shared" si="4"/>
        <v>55.267269068222987</v>
      </c>
      <c r="V134" s="109"/>
    </row>
    <row r="135" spans="1:22" ht="15.75" x14ac:dyDescent="0.25">
      <c r="A135" s="103" t="s">
        <v>70</v>
      </c>
      <c r="B135" s="104"/>
      <c r="C135" s="104"/>
      <c r="D135" s="104"/>
      <c r="E135" s="104"/>
      <c r="F135" s="104"/>
      <c r="G135" s="104"/>
      <c r="H135" s="104"/>
      <c r="I135" s="104"/>
      <c r="J135" s="104"/>
      <c r="K135" s="104"/>
      <c r="L135" s="105"/>
      <c r="M135" s="88">
        <f>SUM(M136,M137)</f>
        <v>137313.45000000001</v>
      </c>
      <c r="N135" s="88"/>
      <c r="O135" s="101">
        <v>461600</v>
      </c>
      <c r="P135" s="102"/>
      <c r="Q135" s="88">
        <f>SUM(Q136,Q137)</f>
        <v>196045.04</v>
      </c>
      <c r="R135" s="87"/>
      <c r="S135" s="110">
        <f t="shared" si="3"/>
        <v>142.77191345785866</v>
      </c>
      <c r="T135" s="111"/>
      <c r="U135" s="110">
        <f t="shared" si="4"/>
        <v>42.47076256499134</v>
      </c>
      <c r="V135" s="111"/>
    </row>
    <row r="136" spans="1:22" ht="15.75" x14ac:dyDescent="0.25">
      <c r="A136" s="98" t="s">
        <v>182</v>
      </c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100"/>
      <c r="M136" s="85">
        <v>122313.45</v>
      </c>
      <c r="N136" s="85"/>
      <c r="O136" s="92">
        <v>437300</v>
      </c>
      <c r="P136" s="93"/>
      <c r="Q136" s="85">
        <v>179245.04</v>
      </c>
      <c r="R136" s="80"/>
      <c r="S136" s="108">
        <f t="shared" si="3"/>
        <v>146.54564972208698</v>
      </c>
      <c r="T136" s="109"/>
      <c r="U136" s="108">
        <f t="shared" si="4"/>
        <v>40.989032700663167</v>
      </c>
      <c r="V136" s="109"/>
    </row>
    <row r="137" spans="1:22" ht="15.75" x14ac:dyDescent="0.25">
      <c r="A137" s="98" t="s">
        <v>183</v>
      </c>
      <c r="B137" s="99"/>
      <c r="C137" s="99"/>
      <c r="D137" s="99"/>
      <c r="E137" s="99"/>
      <c r="F137" s="99"/>
      <c r="G137" s="99"/>
      <c r="H137" s="99"/>
      <c r="I137" s="99"/>
      <c r="J137" s="99"/>
      <c r="K137" s="99"/>
      <c r="L137" s="100"/>
      <c r="M137" s="85">
        <v>15000</v>
      </c>
      <c r="N137" s="85"/>
      <c r="O137" s="92">
        <v>24300</v>
      </c>
      <c r="P137" s="93"/>
      <c r="Q137" s="92">
        <v>16800</v>
      </c>
      <c r="R137" s="93"/>
      <c r="S137" s="108">
        <f t="shared" si="3"/>
        <v>112.00000000000001</v>
      </c>
      <c r="T137" s="109"/>
      <c r="U137" s="108">
        <f t="shared" si="4"/>
        <v>69.135802469135797</v>
      </c>
      <c r="V137" s="109"/>
    </row>
    <row r="138" spans="1:22" ht="15.75" x14ac:dyDescent="0.25">
      <c r="A138" s="86" t="s">
        <v>185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>
        <v>71536.539999999994</v>
      </c>
      <c r="N138" s="88"/>
      <c r="O138" s="88">
        <v>93400</v>
      </c>
      <c r="P138" s="87"/>
      <c r="Q138" s="88">
        <v>73963.38</v>
      </c>
      <c r="R138" s="87"/>
      <c r="S138" s="110">
        <f t="shared" si="3"/>
        <v>103.39244811113315</v>
      </c>
      <c r="T138" s="111"/>
      <c r="U138" s="110">
        <f t="shared" si="4"/>
        <v>79.18991434689508</v>
      </c>
      <c r="V138" s="111"/>
    </row>
    <row r="139" spans="1:22" ht="15.75" x14ac:dyDescent="0.25">
      <c r="A139" s="83" t="s">
        <v>186</v>
      </c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5">
        <v>71536.539999999994</v>
      </c>
      <c r="N139" s="85"/>
      <c r="O139" s="85">
        <v>93400</v>
      </c>
      <c r="P139" s="80"/>
      <c r="Q139" s="85">
        <v>73963.38</v>
      </c>
      <c r="R139" s="80"/>
      <c r="S139" s="108">
        <f t="shared" si="3"/>
        <v>103.39244811113315</v>
      </c>
      <c r="T139" s="109"/>
      <c r="U139" s="108">
        <f t="shared" si="4"/>
        <v>79.18991434689508</v>
      </c>
      <c r="V139" s="109"/>
    </row>
    <row r="140" spans="1:22" ht="15.75" x14ac:dyDescent="0.25">
      <c r="A140" s="86" t="s">
        <v>205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>
        <v>212687.3</v>
      </c>
      <c r="N140" s="88"/>
      <c r="O140" s="88">
        <v>436100</v>
      </c>
      <c r="P140" s="87"/>
      <c r="Q140" s="88">
        <v>279237.7</v>
      </c>
      <c r="R140" s="87"/>
      <c r="S140" s="110">
        <f t="shared" si="3"/>
        <v>131.29025569462775</v>
      </c>
      <c r="T140" s="111"/>
      <c r="U140" s="110">
        <f t="shared" si="4"/>
        <v>64.030658105939011</v>
      </c>
      <c r="V140" s="111"/>
    </row>
    <row r="141" spans="1:22" ht="15.75" x14ac:dyDescent="0.25">
      <c r="A141" s="83" t="s">
        <v>206</v>
      </c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5">
        <v>212687.3</v>
      </c>
      <c r="N141" s="85"/>
      <c r="O141" s="85">
        <v>436100</v>
      </c>
      <c r="P141" s="80"/>
      <c r="Q141" s="85">
        <v>279237.7</v>
      </c>
      <c r="R141" s="80"/>
      <c r="S141" s="108">
        <f t="shared" si="3"/>
        <v>131.29025569462775</v>
      </c>
      <c r="T141" s="109"/>
      <c r="U141" s="108">
        <f t="shared" si="4"/>
        <v>64.030658105939011</v>
      </c>
      <c r="V141" s="109"/>
    </row>
    <row r="142" spans="1:22" ht="15.75" x14ac:dyDescent="0.25">
      <c r="A142" s="86" t="s">
        <v>209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>
        <v>0</v>
      </c>
      <c r="N142" s="88"/>
      <c r="O142" s="88">
        <v>1700</v>
      </c>
      <c r="P142" s="87"/>
      <c r="Q142" s="88">
        <v>0</v>
      </c>
      <c r="R142" s="87"/>
      <c r="S142" s="110">
        <v>0</v>
      </c>
      <c r="T142" s="111"/>
      <c r="U142" s="110">
        <f t="shared" si="4"/>
        <v>0</v>
      </c>
      <c r="V142" s="111"/>
    </row>
    <row r="143" spans="1:22" ht="15.75" x14ac:dyDescent="0.25">
      <c r="A143" s="83" t="s">
        <v>210</v>
      </c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5">
        <v>0</v>
      </c>
      <c r="N143" s="85"/>
      <c r="O143" s="85">
        <v>1700</v>
      </c>
      <c r="P143" s="80"/>
      <c r="Q143" s="85">
        <v>0</v>
      </c>
      <c r="R143" s="80"/>
      <c r="S143" s="108">
        <v>0</v>
      </c>
      <c r="T143" s="109"/>
      <c r="U143" s="108">
        <f t="shared" si="4"/>
        <v>0</v>
      </c>
      <c r="V143" s="109"/>
    </row>
    <row r="144" spans="1:22" ht="15.75" x14ac:dyDescent="0.25">
      <c r="A144" s="86" t="s">
        <v>72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>
        <v>0</v>
      </c>
      <c r="N144" s="88"/>
      <c r="O144" s="88">
        <v>1000</v>
      </c>
      <c r="P144" s="87"/>
      <c r="Q144" s="88">
        <v>0</v>
      </c>
      <c r="R144" s="87"/>
      <c r="S144" s="110">
        <v>0</v>
      </c>
      <c r="T144" s="111"/>
      <c r="U144" s="110">
        <f t="shared" si="4"/>
        <v>0</v>
      </c>
      <c r="V144" s="111"/>
    </row>
    <row r="145" spans="1:23" ht="15.75" x14ac:dyDescent="0.25">
      <c r="A145" s="83" t="s">
        <v>184</v>
      </c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5">
        <v>0</v>
      </c>
      <c r="N145" s="85"/>
      <c r="O145" s="85">
        <v>1000</v>
      </c>
      <c r="P145" s="80"/>
      <c r="Q145" s="85">
        <v>0</v>
      </c>
      <c r="R145" s="80"/>
      <c r="S145" s="108">
        <v>0</v>
      </c>
      <c r="T145" s="109"/>
      <c r="U145" s="108">
        <f t="shared" si="4"/>
        <v>0</v>
      </c>
      <c r="V145" s="109"/>
    </row>
    <row r="146" spans="1:23" ht="15.75" x14ac:dyDescent="0.25">
      <c r="A146" s="94"/>
      <c r="B146" s="95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200"/>
      <c r="N146" s="200"/>
      <c r="O146" s="96"/>
      <c r="P146" s="95"/>
      <c r="Q146" s="96"/>
      <c r="R146" s="95"/>
      <c r="S146" s="112"/>
      <c r="T146" s="113"/>
      <c r="U146" s="112"/>
      <c r="V146" s="113"/>
    </row>
    <row r="147" spans="1:23" ht="15.75" customHeight="1" x14ac:dyDescent="0.25">
      <c r="A147" s="94"/>
      <c r="B147" s="95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200"/>
      <c r="N147" s="200"/>
      <c r="O147" s="96"/>
      <c r="P147" s="95"/>
      <c r="Q147" s="96"/>
      <c r="R147" s="95"/>
      <c r="S147" s="112"/>
      <c r="T147" s="113"/>
      <c r="U147" s="112"/>
      <c r="V147" s="113"/>
    </row>
    <row r="148" spans="1:23" ht="15.75" customHeight="1" x14ac:dyDescent="0.25">
      <c r="A148" s="94"/>
      <c r="B148" s="95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6"/>
      <c r="N148" s="95"/>
      <c r="O148" s="96"/>
      <c r="P148" s="95"/>
      <c r="Q148" s="96"/>
      <c r="R148" s="95"/>
      <c r="S148" s="112"/>
      <c r="T148" s="113"/>
      <c r="U148" s="112"/>
      <c r="V148" s="113"/>
    </row>
    <row r="149" spans="1:23" ht="15.75" customHeight="1" x14ac:dyDescent="0.25">
      <c r="A149" s="125" t="s">
        <v>187</v>
      </c>
      <c r="B149" s="125"/>
      <c r="C149" s="125"/>
      <c r="D149" s="125"/>
      <c r="E149" s="125"/>
      <c r="F149" s="125"/>
      <c r="G149" s="125"/>
      <c r="H149" s="125"/>
      <c r="I149" s="125"/>
      <c r="J149" s="125"/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  <c r="W149" s="125"/>
    </row>
    <row r="150" spans="1:23" ht="15.75" customHeight="1" x14ac:dyDescent="0.25">
      <c r="A150" s="94"/>
      <c r="B150" s="95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6"/>
      <c r="N150" s="95"/>
      <c r="O150" s="96"/>
      <c r="P150" s="95"/>
      <c r="Q150" s="96"/>
      <c r="R150" s="95"/>
      <c r="S150" s="97"/>
      <c r="T150" s="95"/>
      <c r="U150" s="97"/>
      <c r="V150" s="95"/>
    </row>
    <row r="151" spans="1:23" ht="15.75" x14ac:dyDescent="0.25">
      <c r="A151" s="117" t="s">
        <v>73</v>
      </c>
      <c r="B151" s="29"/>
      <c r="C151" s="29"/>
      <c r="D151" s="29"/>
      <c r="E151" s="29"/>
      <c r="F151" s="29"/>
      <c r="G151" s="117" t="s">
        <v>3</v>
      </c>
      <c r="H151" s="29"/>
      <c r="I151" s="117" t="s">
        <v>189</v>
      </c>
      <c r="J151" s="29"/>
      <c r="K151" s="117" t="s">
        <v>190</v>
      </c>
      <c r="L151" s="29"/>
      <c r="M151" s="117" t="s">
        <v>180</v>
      </c>
      <c r="N151" s="29"/>
      <c r="O151" s="117" t="s">
        <v>181</v>
      </c>
      <c r="P151" s="29"/>
    </row>
    <row r="152" spans="1:23" ht="15.75" x14ac:dyDescent="0.25">
      <c r="A152" s="118" t="s">
        <v>1</v>
      </c>
      <c r="B152" s="119"/>
      <c r="C152" s="119"/>
      <c r="D152" s="119"/>
      <c r="E152" s="119"/>
      <c r="F152" s="119"/>
      <c r="G152" s="118">
        <v>1</v>
      </c>
      <c r="H152" s="119"/>
      <c r="I152" s="130">
        <v>2</v>
      </c>
      <c r="J152" s="131"/>
      <c r="K152" s="118" t="s">
        <v>7</v>
      </c>
      <c r="L152" s="119"/>
      <c r="M152" s="118" t="s">
        <v>8</v>
      </c>
      <c r="N152" s="119"/>
      <c r="O152" s="118">
        <v>5</v>
      </c>
      <c r="P152" s="119"/>
    </row>
    <row r="153" spans="1:23" ht="15.75" x14ac:dyDescent="0.25">
      <c r="A153" s="120" t="s">
        <v>76</v>
      </c>
      <c r="B153" s="121"/>
      <c r="C153" s="121"/>
      <c r="D153" s="121"/>
      <c r="E153" s="121"/>
      <c r="F153" s="121"/>
      <c r="G153" s="182">
        <v>421537.29</v>
      </c>
      <c r="H153" s="185"/>
      <c r="I153" s="128">
        <v>971600</v>
      </c>
      <c r="J153" s="129"/>
      <c r="K153" s="122">
        <v>549246.12</v>
      </c>
      <c r="L153" s="121"/>
      <c r="M153" s="108">
        <f t="shared" ref="M153:M155" si="5">SUM(K153/G153)*100</f>
        <v>130.29597452695111</v>
      </c>
      <c r="N153" s="109"/>
      <c r="O153" s="123">
        <v>55.27</v>
      </c>
      <c r="P153" s="121"/>
    </row>
    <row r="154" spans="1:23" ht="15.75" x14ac:dyDescent="0.25">
      <c r="A154" s="114" t="s">
        <v>77</v>
      </c>
      <c r="B154" s="78"/>
      <c r="C154" s="78"/>
      <c r="D154" s="78"/>
      <c r="E154" s="78"/>
      <c r="F154" s="78"/>
      <c r="G154" s="182">
        <v>421537.29</v>
      </c>
      <c r="H154" s="185"/>
      <c r="I154" s="126">
        <v>971600</v>
      </c>
      <c r="J154" s="127"/>
      <c r="K154" s="115">
        <v>549246.12</v>
      </c>
      <c r="L154" s="78"/>
      <c r="M154" s="108">
        <f t="shared" si="5"/>
        <v>130.29597452695111</v>
      </c>
      <c r="N154" s="109"/>
      <c r="O154" s="116">
        <v>55.27</v>
      </c>
      <c r="P154" s="78"/>
    </row>
    <row r="155" spans="1:23" ht="15.75" x14ac:dyDescent="0.25">
      <c r="A155" s="114" t="s">
        <v>78</v>
      </c>
      <c r="B155" s="78"/>
      <c r="C155" s="78"/>
      <c r="D155" s="78"/>
      <c r="E155" s="78"/>
      <c r="F155" s="78"/>
      <c r="G155" s="182">
        <v>421537.29</v>
      </c>
      <c r="H155" s="185"/>
      <c r="I155" s="126">
        <v>971600</v>
      </c>
      <c r="J155" s="127"/>
      <c r="K155" s="115">
        <v>549246.12</v>
      </c>
      <c r="L155" s="78"/>
      <c r="M155" s="108">
        <f t="shared" si="5"/>
        <v>130.29597452695111</v>
      </c>
      <c r="N155" s="109"/>
      <c r="O155" s="116">
        <v>55.27</v>
      </c>
      <c r="P155" s="78"/>
    </row>
    <row r="162" spans="1:16" ht="15.75" x14ac:dyDescent="0.25">
      <c r="A162" s="9" t="s">
        <v>191</v>
      </c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8"/>
    </row>
    <row r="163" spans="1:16" ht="15.75" x14ac:dyDescent="0.25">
      <c r="A163" s="11" t="s">
        <v>1</v>
      </c>
      <c r="B163" s="165"/>
      <c r="C163" s="166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8"/>
    </row>
    <row r="164" spans="1:16" ht="15.75" x14ac:dyDescent="0.25">
      <c r="A164" s="9" t="s">
        <v>192</v>
      </c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8"/>
    </row>
    <row r="165" spans="1:16" ht="15.75" x14ac:dyDescent="0.25">
      <c r="A165" s="167"/>
      <c r="B165" s="167"/>
      <c r="C165" s="167"/>
      <c r="D165" s="167"/>
      <c r="E165" s="167"/>
      <c r="F165" s="167"/>
      <c r="G165" s="167"/>
      <c r="H165" s="167"/>
      <c r="I165" s="167"/>
      <c r="J165" s="167"/>
      <c r="K165" s="167"/>
      <c r="L165" s="167"/>
      <c r="M165" s="167"/>
      <c r="N165" s="167"/>
      <c r="O165" s="167"/>
      <c r="P165" s="8"/>
    </row>
    <row r="166" spans="1:16" ht="15.75" x14ac:dyDescent="0.25">
      <c r="A166" s="12" t="s">
        <v>193</v>
      </c>
      <c r="B166" s="124"/>
      <c r="C166" s="124"/>
      <c r="D166" s="124"/>
      <c r="E166" s="124"/>
      <c r="F166" s="124"/>
      <c r="G166" s="124"/>
      <c r="H166" s="124"/>
      <c r="I166" s="124"/>
      <c r="J166" s="124"/>
      <c r="K166" s="124"/>
      <c r="L166" s="124"/>
      <c r="M166" s="124"/>
      <c r="N166" s="124"/>
      <c r="O166" s="124"/>
      <c r="P166" s="8"/>
    </row>
    <row r="167" spans="1:16" ht="15.75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</row>
    <row r="168" spans="1:16" ht="15.75" x14ac:dyDescent="0.25">
      <c r="A168" s="168" t="s">
        <v>1</v>
      </c>
      <c r="B168" s="170"/>
      <c r="C168" s="168" t="s">
        <v>81</v>
      </c>
      <c r="D168" s="169"/>
      <c r="E168" s="169"/>
      <c r="F168" s="169"/>
      <c r="G168" s="169"/>
      <c r="H168" s="169"/>
      <c r="I168" s="169"/>
      <c r="J168" s="170"/>
      <c r="K168" s="171" t="s">
        <v>1</v>
      </c>
      <c r="L168" s="172"/>
      <c r="M168" s="171" t="s">
        <v>1</v>
      </c>
      <c r="N168" s="172"/>
      <c r="O168" s="171" t="s">
        <v>1</v>
      </c>
      <c r="P168" s="172"/>
    </row>
    <row r="169" spans="1:16" ht="15.75" x14ac:dyDescent="0.25">
      <c r="A169" s="168" t="s">
        <v>1</v>
      </c>
      <c r="B169" s="170"/>
      <c r="C169" s="168" t="s">
        <v>82</v>
      </c>
      <c r="D169" s="169"/>
      <c r="E169" s="169"/>
      <c r="F169" s="169"/>
      <c r="G169" s="169"/>
      <c r="H169" s="169"/>
      <c r="I169" s="169"/>
      <c r="J169" s="170"/>
      <c r="K169" s="171" t="s">
        <v>1</v>
      </c>
      <c r="L169" s="172"/>
      <c r="M169" s="171" t="s">
        <v>1</v>
      </c>
      <c r="N169" s="172"/>
      <c r="O169" s="171" t="s">
        <v>1</v>
      </c>
      <c r="P169" s="172"/>
    </row>
    <row r="170" spans="1:16" ht="15.75" x14ac:dyDescent="0.25">
      <c r="A170" s="154" t="s">
        <v>83</v>
      </c>
      <c r="B170" s="155"/>
      <c r="C170" s="154" t="s">
        <v>84</v>
      </c>
      <c r="D170" s="155"/>
      <c r="E170" s="156" t="s">
        <v>85</v>
      </c>
      <c r="F170" s="155"/>
      <c r="G170" s="155"/>
      <c r="H170" s="155"/>
      <c r="I170" s="155"/>
      <c r="J170" s="155"/>
      <c r="K170" s="156" t="s">
        <v>74</v>
      </c>
      <c r="L170" s="155"/>
      <c r="M170" s="156" t="s">
        <v>75</v>
      </c>
      <c r="N170" s="155"/>
      <c r="O170" s="156" t="s">
        <v>79</v>
      </c>
      <c r="P170" s="155"/>
    </row>
    <row r="171" spans="1:16" ht="15.75" x14ac:dyDescent="0.25">
      <c r="A171" s="156">
        <v>1</v>
      </c>
      <c r="B171" s="155"/>
      <c r="C171" s="155"/>
      <c r="D171" s="155"/>
      <c r="E171" s="155"/>
      <c r="F171" s="155"/>
      <c r="G171" s="155"/>
      <c r="H171" s="155"/>
      <c r="I171" s="155"/>
      <c r="J171" s="155"/>
      <c r="K171" s="156">
        <v>2</v>
      </c>
      <c r="L171" s="155"/>
      <c r="M171" s="156">
        <v>3</v>
      </c>
      <c r="N171" s="155"/>
      <c r="O171" s="156">
        <v>4</v>
      </c>
      <c r="P171" s="155"/>
    </row>
    <row r="172" spans="1:16" ht="15.75" x14ac:dyDescent="0.25">
      <c r="A172" s="157" t="s">
        <v>1</v>
      </c>
      <c r="B172" s="155"/>
      <c r="C172" s="157" t="s">
        <v>80</v>
      </c>
      <c r="D172" s="155"/>
      <c r="E172" s="155"/>
      <c r="F172" s="155"/>
      <c r="G172" s="155"/>
      <c r="H172" s="155"/>
      <c r="I172" s="155"/>
      <c r="J172" s="155"/>
      <c r="K172" s="158">
        <v>993800</v>
      </c>
      <c r="L172" s="155"/>
      <c r="M172" s="158">
        <f>SUM(M177,M220,M237,M245,M254)</f>
        <v>549246.12</v>
      </c>
      <c r="N172" s="155"/>
      <c r="O172" s="159">
        <f>SUM(M172/K172)*100</f>
        <v>55.26726906822298</v>
      </c>
      <c r="P172" s="160"/>
    </row>
    <row r="173" spans="1:16" ht="15.75" x14ac:dyDescent="0.25">
      <c r="A173" s="134" t="s">
        <v>1</v>
      </c>
      <c r="B173" s="55"/>
      <c r="C173" s="134" t="s">
        <v>86</v>
      </c>
      <c r="D173" s="55"/>
      <c r="E173" s="55"/>
      <c r="F173" s="55"/>
      <c r="G173" s="55"/>
      <c r="H173" s="55"/>
      <c r="I173" s="55"/>
      <c r="J173" s="55"/>
      <c r="K173" s="135">
        <v>993800</v>
      </c>
      <c r="L173" s="55"/>
      <c r="M173" s="135">
        <v>549246.12</v>
      </c>
      <c r="N173" s="55"/>
      <c r="O173" s="136">
        <f t="shared" ref="O173:O179" si="6">SUM(M173/K173)*100</f>
        <v>55.26726906822298</v>
      </c>
      <c r="P173" s="137"/>
    </row>
    <row r="174" spans="1:16" ht="15.75" x14ac:dyDescent="0.25">
      <c r="A174" s="134" t="s">
        <v>1</v>
      </c>
      <c r="B174" s="55"/>
      <c r="C174" s="134" t="s">
        <v>87</v>
      </c>
      <c r="D174" s="55"/>
      <c r="E174" s="55"/>
      <c r="F174" s="55"/>
      <c r="G174" s="55"/>
      <c r="H174" s="55"/>
      <c r="I174" s="55"/>
      <c r="J174" s="55"/>
      <c r="K174" s="135">
        <v>993800</v>
      </c>
      <c r="L174" s="55"/>
      <c r="M174" s="135">
        <v>549246.12</v>
      </c>
      <c r="N174" s="55"/>
      <c r="O174" s="136">
        <f t="shared" si="6"/>
        <v>55.26726906822298</v>
      </c>
      <c r="P174" s="137"/>
    </row>
    <row r="175" spans="1:16" ht="15.75" x14ac:dyDescent="0.25">
      <c r="A175" s="138" t="s">
        <v>1</v>
      </c>
      <c r="B175" s="139"/>
      <c r="C175" s="138" t="s">
        <v>88</v>
      </c>
      <c r="D175" s="139"/>
      <c r="E175" s="138" t="s">
        <v>89</v>
      </c>
      <c r="F175" s="139"/>
      <c r="G175" s="139"/>
      <c r="H175" s="139"/>
      <c r="I175" s="139"/>
      <c r="J175" s="139"/>
      <c r="K175" s="140">
        <v>993800</v>
      </c>
      <c r="L175" s="139"/>
      <c r="M175" s="140">
        <v>549246.12</v>
      </c>
      <c r="N175" s="139"/>
      <c r="O175" s="141">
        <f t="shared" si="6"/>
        <v>55.26726906822298</v>
      </c>
      <c r="P175" s="142"/>
    </row>
    <row r="176" spans="1:16" ht="15.75" x14ac:dyDescent="0.25">
      <c r="A176" s="138" t="s">
        <v>1</v>
      </c>
      <c r="B176" s="139"/>
      <c r="C176" s="138" t="s">
        <v>90</v>
      </c>
      <c r="D176" s="139"/>
      <c r="E176" s="138" t="s">
        <v>91</v>
      </c>
      <c r="F176" s="139"/>
      <c r="G176" s="139"/>
      <c r="H176" s="139"/>
      <c r="I176" s="139"/>
      <c r="J176" s="139"/>
      <c r="K176" s="140">
        <v>993800</v>
      </c>
      <c r="L176" s="139"/>
      <c r="M176" s="140">
        <f>SUM(M177,M220,M237,M245,M254)</f>
        <v>549246.12</v>
      </c>
      <c r="N176" s="139"/>
      <c r="O176" s="141">
        <f t="shared" si="6"/>
        <v>55.26726906822298</v>
      </c>
      <c r="P176" s="142"/>
    </row>
    <row r="177" spans="1:16" ht="15.75" x14ac:dyDescent="0.25">
      <c r="A177" s="143" t="s">
        <v>92</v>
      </c>
      <c r="B177" s="144"/>
      <c r="C177" s="143" t="s">
        <v>93</v>
      </c>
      <c r="D177" s="144"/>
      <c r="E177" s="143" t="s">
        <v>94</v>
      </c>
      <c r="F177" s="144"/>
      <c r="G177" s="144"/>
      <c r="H177" s="144"/>
      <c r="I177" s="144"/>
      <c r="J177" s="144"/>
      <c r="K177" s="145">
        <v>791400</v>
      </c>
      <c r="L177" s="144"/>
      <c r="M177" s="145">
        <f>SUM(M178,M196,M199,M214)</f>
        <v>429499.09</v>
      </c>
      <c r="N177" s="144"/>
      <c r="O177" s="146">
        <f t="shared" si="6"/>
        <v>54.270797321202934</v>
      </c>
      <c r="P177" s="147"/>
    </row>
    <row r="178" spans="1:16" ht="15.75" x14ac:dyDescent="0.25">
      <c r="A178" s="148" t="s">
        <v>1</v>
      </c>
      <c r="B178" s="29"/>
      <c r="C178" s="148" t="s">
        <v>188</v>
      </c>
      <c r="D178" s="29"/>
      <c r="E178" s="29"/>
      <c r="F178" s="29"/>
      <c r="G178" s="29"/>
      <c r="H178" s="29"/>
      <c r="I178" s="29"/>
      <c r="J178" s="29"/>
      <c r="K178" s="149">
        <v>393600</v>
      </c>
      <c r="L178" s="29"/>
      <c r="M178" s="150">
        <v>127459.9</v>
      </c>
      <c r="N178" s="29"/>
      <c r="O178" s="151">
        <f t="shared" si="6"/>
        <v>32.383104674796748</v>
      </c>
      <c r="P178" s="152"/>
    </row>
    <row r="179" spans="1:16" ht="15.75" x14ac:dyDescent="0.25">
      <c r="A179" s="44" t="s">
        <v>1</v>
      </c>
      <c r="B179" s="32"/>
      <c r="C179" s="44" t="s">
        <v>95</v>
      </c>
      <c r="D179" s="32"/>
      <c r="E179" s="44" t="s">
        <v>96</v>
      </c>
      <c r="F179" s="32"/>
      <c r="G179" s="32"/>
      <c r="H179" s="32"/>
      <c r="I179" s="32"/>
      <c r="J179" s="32"/>
      <c r="K179" s="45">
        <v>339700</v>
      </c>
      <c r="L179" s="32"/>
      <c r="M179" s="33">
        <f>SUM(M180,M181,M182)</f>
        <v>100824.29</v>
      </c>
      <c r="N179" s="31"/>
      <c r="O179" s="132">
        <f t="shared" si="6"/>
        <v>29.680391521931114</v>
      </c>
      <c r="P179" s="133"/>
    </row>
    <row r="180" spans="1:16" ht="15.75" x14ac:dyDescent="0.25">
      <c r="A180" s="44" t="s">
        <v>1</v>
      </c>
      <c r="B180" s="32"/>
      <c r="C180" s="44" t="s">
        <v>97</v>
      </c>
      <c r="D180" s="32"/>
      <c r="E180" s="44" t="s">
        <v>98</v>
      </c>
      <c r="F180" s="32"/>
      <c r="G180" s="32"/>
      <c r="H180" s="32"/>
      <c r="I180" s="32"/>
      <c r="J180" s="32"/>
      <c r="K180" s="45" t="s">
        <v>1</v>
      </c>
      <c r="L180" s="32"/>
      <c r="M180" s="45">
        <v>42281.34</v>
      </c>
      <c r="N180" s="32"/>
      <c r="O180" s="132"/>
      <c r="P180" s="133"/>
    </row>
    <row r="181" spans="1:16" ht="15.75" x14ac:dyDescent="0.25">
      <c r="A181" s="44" t="s">
        <v>1</v>
      </c>
      <c r="B181" s="32"/>
      <c r="C181" s="44" t="s">
        <v>99</v>
      </c>
      <c r="D181" s="32"/>
      <c r="E181" s="44" t="s">
        <v>100</v>
      </c>
      <c r="F181" s="32"/>
      <c r="G181" s="32"/>
      <c r="H181" s="32"/>
      <c r="I181" s="32"/>
      <c r="J181" s="32"/>
      <c r="K181" s="45" t="s">
        <v>1</v>
      </c>
      <c r="L181" s="32"/>
      <c r="M181" s="45">
        <v>16660</v>
      </c>
      <c r="N181" s="32"/>
      <c r="O181" s="132"/>
      <c r="P181" s="133"/>
    </row>
    <row r="182" spans="1:16" ht="15.75" x14ac:dyDescent="0.25">
      <c r="A182" s="44" t="s">
        <v>1</v>
      </c>
      <c r="B182" s="32"/>
      <c r="C182" s="44" t="s">
        <v>101</v>
      </c>
      <c r="D182" s="32"/>
      <c r="E182" s="44" t="s">
        <v>102</v>
      </c>
      <c r="F182" s="32"/>
      <c r="G182" s="32"/>
      <c r="H182" s="32"/>
      <c r="I182" s="32"/>
      <c r="J182" s="32"/>
      <c r="K182" s="45" t="s">
        <v>1</v>
      </c>
      <c r="L182" s="32"/>
      <c r="M182" s="45">
        <v>41882.949999999997</v>
      </c>
      <c r="N182" s="32"/>
      <c r="O182" s="132"/>
      <c r="P182" s="133"/>
    </row>
    <row r="183" spans="1:16" ht="15.75" x14ac:dyDescent="0.25">
      <c r="A183" s="44" t="s">
        <v>1</v>
      </c>
      <c r="B183" s="32"/>
      <c r="C183" s="44" t="s">
        <v>103</v>
      </c>
      <c r="D183" s="32"/>
      <c r="E183" s="44" t="s">
        <v>104</v>
      </c>
      <c r="F183" s="32"/>
      <c r="G183" s="32"/>
      <c r="H183" s="32"/>
      <c r="I183" s="32"/>
      <c r="J183" s="32"/>
      <c r="K183" s="45">
        <v>53830</v>
      </c>
      <c r="L183" s="32"/>
      <c r="M183" s="33">
        <f>SUM(M184:N195)</f>
        <v>26635.61</v>
      </c>
      <c r="N183" s="31"/>
      <c r="O183" s="132">
        <f t="shared" ref="O183:O196" si="7">SUM(M183/K183)*100</f>
        <v>49.480977150287949</v>
      </c>
      <c r="P183" s="133"/>
    </row>
    <row r="184" spans="1:16" ht="15.75" x14ac:dyDescent="0.25">
      <c r="A184" s="44" t="s">
        <v>1</v>
      </c>
      <c r="B184" s="32"/>
      <c r="C184" s="44" t="s">
        <v>105</v>
      </c>
      <c r="D184" s="32"/>
      <c r="E184" s="44" t="s">
        <v>106</v>
      </c>
      <c r="F184" s="32"/>
      <c r="G184" s="32"/>
      <c r="H184" s="32"/>
      <c r="I184" s="32"/>
      <c r="J184" s="32"/>
      <c r="K184" s="45" t="s">
        <v>1</v>
      </c>
      <c r="L184" s="32"/>
      <c r="M184" s="45">
        <v>9284.01</v>
      </c>
      <c r="N184" s="32"/>
      <c r="O184" s="132"/>
      <c r="P184" s="133"/>
    </row>
    <row r="185" spans="1:16" ht="15.75" x14ac:dyDescent="0.25">
      <c r="A185" s="44" t="s">
        <v>1</v>
      </c>
      <c r="B185" s="32"/>
      <c r="C185" s="44" t="s">
        <v>107</v>
      </c>
      <c r="D185" s="32"/>
      <c r="E185" s="44" t="s">
        <v>108</v>
      </c>
      <c r="F185" s="32"/>
      <c r="G185" s="32"/>
      <c r="H185" s="32"/>
      <c r="I185" s="32"/>
      <c r="J185" s="32"/>
      <c r="K185" s="45" t="s">
        <v>1</v>
      </c>
      <c r="L185" s="32"/>
      <c r="M185" s="45">
        <v>598.51</v>
      </c>
      <c r="N185" s="32"/>
      <c r="O185" s="132"/>
      <c r="P185" s="133"/>
    </row>
    <row r="186" spans="1:16" ht="15.75" x14ac:dyDescent="0.25">
      <c r="A186" s="44" t="s">
        <v>1</v>
      </c>
      <c r="B186" s="32"/>
      <c r="C186" s="44" t="s">
        <v>109</v>
      </c>
      <c r="D186" s="32"/>
      <c r="E186" s="44" t="s">
        <v>110</v>
      </c>
      <c r="F186" s="32"/>
      <c r="G186" s="32"/>
      <c r="H186" s="32"/>
      <c r="I186" s="32"/>
      <c r="J186" s="32"/>
      <c r="K186" s="45" t="s">
        <v>1</v>
      </c>
      <c r="L186" s="32"/>
      <c r="M186" s="45">
        <v>5586.52</v>
      </c>
      <c r="N186" s="32"/>
      <c r="O186" s="132"/>
      <c r="P186" s="133"/>
    </row>
    <row r="187" spans="1:16" ht="15.75" x14ac:dyDescent="0.25">
      <c r="A187" s="44" t="s">
        <v>1</v>
      </c>
      <c r="B187" s="32"/>
      <c r="C187" s="44" t="s">
        <v>111</v>
      </c>
      <c r="D187" s="32"/>
      <c r="E187" s="44" t="s">
        <v>112</v>
      </c>
      <c r="F187" s="32"/>
      <c r="G187" s="32"/>
      <c r="H187" s="32"/>
      <c r="I187" s="32"/>
      <c r="J187" s="32"/>
      <c r="K187" s="45" t="s">
        <v>1</v>
      </c>
      <c r="L187" s="32"/>
      <c r="M187" s="45">
        <v>473.63</v>
      </c>
      <c r="N187" s="32"/>
      <c r="O187" s="132"/>
      <c r="P187" s="133"/>
    </row>
    <row r="188" spans="1:16" ht="15.75" x14ac:dyDescent="0.25">
      <c r="A188" s="44" t="s">
        <v>1</v>
      </c>
      <c r="B188" s="32"/>
      <c r="C188" s="44" t="s">
        <v>113</v>
      </c>
      <c r="D188" s="32"/>
      <c r="E188" s="44" t="s">
        <v>114</v>
      </c>
      <c r="F188" s="32"/>
      <c r="G188" s="32"/>
      <c r="H188" s="32"/>
      <c r="I188" s="32"/>
      <c r="J188" s="32"/>
      <c r="K188" s="45" t="s">
        <v>1</v>
      </c>
      <c r="L188" s="32"/>
      <c r="M188" s="45">
        <v>3373.14</v>
      </c>
      <c r="N188" s="32"/>
      <c r="O188" s="132"/>
      <c r="P188" s="133"/>
    </row>
    <row r="189" spans="1:16" ht="15.75" x14ac:dyDescent="0.25">
      <c r="A189" s="44" t="s">
        <v>1</v>
      </c>
      <c r="B189" s="32"/>
      <c r="C189" s="44" t="s">
        <v>115</v>
      </c>
      <c r="D189" s="32"/>
      <c r="E189" s="44" t="s">
        <v>116</v>
      </c>
      <c r="F189" s="32"/>
      <c r="G189" s="32"/>
      <c r="H189" s="32"/>
      <c r="I189" s="32"/>
      <c r="J189" s="32"/>
      <c r="K189" s="45" t="s">
        <v>1</v>
      </c>
      <c r="L189" s="32"/>
      <c r="M189" s="45">
        <v>2252.88</v>
      </c>
      <c r="N189" s="32"/>
      <c r="O189" s="132"/>
      <c r="P189" s="133"/>
    </row>
    <row r="190" spans="1:16" ht="15.75" x14ac:dyDescent="0.25">
      <c r="A190" s="44" t="s">
        <v>1</v>
      </c>
      <c r="B190" s="32"/>
      <c r="C190" s="44" t="s">
        <v>117</v>
      </c>
      <c r="D190" s="32"/>
      <c r="E190" s="44" t="s">
        <v>118</v>
      </c>
      <c r="F190" s="32"/>
      <c r="G190" s="32"/>
      <c r="H190" s="32"/>
      <c r="I190" s="32"/>
      <c r="J190" s="32"/>
      <c r="K190" s="45" t="s">
        <v>1</v>
      </c>
      <c r="L190" s="32"/>
      <c r="M190" s="45">
        <v>456.85</v>
      </c>
      <c r="N190" s="32"/>
      <c r="O190" s="132"/>
      <c r="P190" s="133"/>
    </row>
    <row r="191" spans="1:16" ht="15.75" x14ac:dyDescent="0.25">
      <c r="A191" s="44" t="s">
        <v>1</v>
      </c>
      <c r="B191" s="32"/>
      <c r="C191" s="44" t="s">
        <v>119</v>
      </c>
      <c r="D191" s="32"/>
      <c r="E191" s="44" t="s">
        <v>120</v>
      </c>
      <c r="F191" s="32"/>
      <c r="G191" s="32"/>
      <c r="H191" s="32"/>
      <c r="I191" s="32"/>
      <c r="J191" s="32"/>
      <c r="K191" s="45" t="s">
        <v>1</v>
      </c>
      <c r="L191" s="32"/>
      <c r="M191" s="45">
        <v>1236.6099999999999</v>
      </c>
      <c r="N191" s="32"/>
      <c r="O191" s="132"/>
      <c r="P191" s="133"/>
    </row>
    <row r="192" spans="1:16" ht="15.75" x14ac:dyDescent="0.25">
      <c r="A192" s="44" t="s">
        <v>1</v>
      </c>
      <c r="B192" s="32"/>
      <c r="C192" s="44" t="s">
        <v>121</v>
      </c>
      <c r="D192" s="32"/>
      <c r="E192" s="44" t="s">
        <v>122</v>
      </c>
      <c r="F192" s="32"/>
      <c r="G192" s="32"/>
      <c r="H192" s="32"/>
      <c r="I192" s="32"/>
      <c r="J192" s="32"/>
      <c r="K192" s="45" t="s">
        <v>1</v>
      </c>
      <c r="L192" s="32"/>
      <c r="M192" s="45">
        <v>222.77</v>
      </c>
      <c r="N192" s="32"/>
      <c r="O192" s="132"/>
      <c r="P192" s="133"/>
    </row>
    <row r="193" spans="1:16" ht="15.75" x14ac:dyDescent="0.25">
      <c r="A193" s="44" t="s">
        <v>1</v>
      </c>
      <c r="B193" s="32"/>
      <c r="C193" s="44" t="s">
        <v>123</v>
      </c>
      <c r="D193" s="32"/>
      <c r="E193" s="44" t="s">
        <v>124</v>
      </c>
      <c r="F193" s="32"/>
      <c r="G193" s="32"/>
      <c r="H193" s="32"/>
      <c r="I193" s="32"/>
      <c r="J193" s="32"/>
      <c r="K193" s="45" t="s">
        <v>1</v>
      </c>
      <c r="L193" s="32"/>
      <c r="M193" s="45">
        <v>357.12</v>
      </c>
      <c r="N193" s="32"/>
      <c r="O193" s="132"/>
      <c r="P193" s="133"/>
    </row>
    <row r="194" spans="1:16" ht="15.75" x14ac:dyDescent="0.25">
      <c r="A194" s="44" t="s">
        <v>1</v>
      </c>
      <c r="B194" s="32"/>
      <c r="C194" s="44" t="s">
        <v>125</v>
      </c>
      <c r="D194" s="32"/>
      <c r="E194" s="44" t="s">
        <v>126</v>
      </c>
      <c r="F194" s="32"/>
      <c r="G194" s="32"/>
      <c r="H194" s="32"/>
      <c r="I194" s="32"/>
      <c r="J194" s="32"/>
      <c r="K194" s="45" t="s">
        <v>1</v>
      </c>
      <c r="L194" s="32"/>
      <c r="M194" s="45">
        <v>2793.57</v>
      </c>
      <c r="N194" s="32"/>
      <c r="O194" s="132"/>
      <c r="P194" s="133"/>
    </row>
    <row r="195" spans="1:16" ht="15.75" x14ac:dyDescent="0.25">
      <c r="A195" s="44" t="s">
        <v>1</v>
      </c>
      <c r="B195" s="32"/>
      <c r="C195" s="44" t="s">
        <v>127</v>
      </c>
      <c r="D195" s="32"/>
      <c r="E195" s="44" t="s">
        <v>128</v>
      </c>
      <c r="F195" s="32"/>
      <c r="G195" s="32"/>
      <c r="H195" s="32"/>
      <c r="I195" s="32"/>
      <c r="J195" s="32"/>
      <c r="K195" s="45">
        <v>70</v>
      </c>
      <c r="L195" s="32"/>
      <c r="M195" s="45">
        <v>0</v>
      </c>
      <c r="N195" s="32"/>
      <c r="O195" s="132">
        <f t="shared" si="7"/>
        <v>0</v>
      </c>
      <c r="P195" s="133"/>
    </row>
    <row r="196" spans="1:16" ht="15.75" x14ac:dyDescent="0.25">
      <c r="A196" s="148" t="s">
        <v>1</v>
      </c>
      <c r="B196" s="29"/>
      <c r="C196" s="148" t="s">
        <v>183</v>
      </c>
      <c r="D196" s="29"/>
      <c r="E196" s="29"/>
      <c r="F196" s="29"/>
      <c r="G196" s="29"/>
      <c r="H196" s="29"/>
      <c r="I196" s="29"/>
      <c r="J196" s="29"/>
      <c r="K196" s="149">
        <v>24300</v>
      </c>
      <c r="L196" s="29"/>
      <c r="M196" s="149">
        <v>16800</v>
      </c>
      <c r="N196" s="29"/>
      <c r="O196" s="151">
        <f t="shared" si="7"/>
        <v>69.135802469135797</v>
      </c>
      <c r="P196" s="152"/>
    </row>
    <row r="197" spans="1:16" ht="15.75" x14ac:dyDescent="0.25">
      <c r="A197" s="44" t="s">
        <v>1</v>
      </c>
      <c r="B197" s="32"/>
      <c r="C197" s="44" t="s">
        <v>95</v>
      </c>
      <c r="D197" s="32"/>
      <c r="E197" s="44" t="s">
        <v>96</v>
      </c>
      <c r="F197" s="32"/>
      <c r="G197" s="32"/>
      <c r="H197" s="32"/>
      <c r="I197" s="32"/>
      <c r="J197" s="32"/>
      <c r="K197" s="45">
        <v>24300</v>
      </c>
      <c r="L197" s="32"/>
      <c r="M197" s="33">
        <v>16800</v>
      </c>
      <c r="N197" s="31"/>
      <c r="O197" s="132">
        <f t="shared" ref="O197:O201" si="8">SUM(M197/K197)*100</f>
        <v>69.135802469135797</v>
      </c>
      <c r="P197" s="133"/>
    </row>
    <row r="198" spans="1:16" ht="15.75" x14ac:dyDescent="0.25">
      <c r="A198" s="44" t="s">
        <v>1</v>
      </c>
      <c r="B198" s="32"/>
      <c r="C198" s="44">
        <v>3121</v>
      </c>
      <c r="D198" s="32"/>
      <c r="E198" s="44" t="s">
        <v>100</v>
      </c>
      <c r="F198" s="32"/>
      <c r="G198" s="32"/>
      <c r="H198" s="32"/>
      <c r="I198" s="32"/>
      <c r="J198" s="32"/>
      <c r="K198" s="45" t="s">
        <v>1</v>
      </c>
      <c r="L198" s="32"/>
      <c r="M198" s="45">
        <v>16800</v>
      </c>
      <c r="N198" s="32"/>
      <c r="O198" s="132"/>
      <c r="P198" s="133"/>
    </row>
    <row r="199" spans="1:16" ht="15.75" x14ac:dyDescent="0.25">
      <c r="A199" s="148" t="s">
        <v>1</v>
      </c>
      <c r="B199" s="29"/>
      <c r="C199" s="148" t="s">
        <v>185</v>
      </c>
      <c r="D199" s="29"/>
      <c r="E199" s="29"/>
      <c r="F199" s="29"/>
      <c r="G199" s="29"/>
      <c r="H199" s="29"/>
      <c r="I199" s="29"/>
      <c r="J199" s="29"/>
      <c r="K199" s="149">
        <v>76800</v>
      </c>
      <c r="L199" s="29"/>
      <c r="M199" s="149">
        <f>SUM(M201)</f>
        <v>57166.930000000008</v>
      </c>
      <c r="N199" s="29"/>
      <c r="O199" s="151">
        <f t="shared" si="8"/>
        <v>74.436106770833348</v>
      </c>
      <c r="P199" s="152"/>
    </row>
    <row r="200" spans="1:16" ht="15.75" x14ac:dyDescent="0.25">
      <c r="A200" s="44" t="s">
        <v>1</v>
      </c>
      <c r="B200" s="32"/>
      <c r="C200" s="44" t="s">
        <v>95</v>
      </c>
      <c r="D200" s="32"/>
      <c r="E200" s="44" t="s">
        <v>96</v>
      </c>
      <c r="F200" s="32"/>
      <c r="G200" s="32"/>
      <c r="H200" s="32"/>
      <c r="I200" s="32"/>
      <c r="J200" s="32"/>
      <c r="K200" s="45">
        <v>1200</v>
      </c>
      <c r="L200" s="32"/>
      <c r="M200" s="33">
        <v>0</v>
      </c>
      <c r="N200" s="31"/>
      <c r="O200" s="132"/>
      <c r="P200" s="133"/>
    </row>
    <row r="201" spans="1:16" ht="15.75" x14ac:dyDescent="0.25">
      <c r="A201" s="44" t="s">
        <v>1</v>
      </c>
      <c r="B201" s="32"/>
      <c r="C201" s="44" t="s">
        <v>103</v>
      </c>
      <c r="D201" s="32"/>
      <c r="E201" s="44" t="s">
        <v>104</v>
      </c>
      <c r="F201" s="32"/>
      <c r="G201" s="32"/>
      <c r="H201" s="32"/>
      <c r="I201" s="32"/>
      <c r="J201" s="32"/>
      <c r="K201" s="45">
        <v>75580</v>
      </c>
      <c r="L201" s="32"/>
      <c r="M201" s="33">
        <f>SUM(M202:N212)</f>
        <v>57166.930000000008</v>
      </c>
      <c r="N201" s="31"/>
      <c r="O201" s="132">
        <f t="shared" si="8"/>
        <v>75.637642233395084</v>
      </c>
      <c r="P201" s="133"/>
    </row>
    <row r="202" spans="1:16" ht="15.75" x14ac:dyDescent="0.25">
      <c r="A202" s="44" t="s">
        <v>1</v>
      </c>
      <c r="B202" s="32"/>
      <c r="C202" s="44" t="s">
        <v>129</v>
      </c>
      <c r="D202" s="32"/>
      <c r="E202" s="44" t="s">
        <v>130</v>
      </c>
      <c r="F202" s="32"/>
      <c r="G202" s="32"/>
      <c r="H202" s="32"/>
      <c r="I202" s="32"/>
      <c r="J202" s="32"/>
      <c r="K202" s="45" t="s">
        <v>1</v>
      </c>
      <c r="L202" s="32"/>
      <c r="M202" s="45">
        <v>17866.439999999999</v>
      </c>
      <c r="N202" s="32"/>
      <c r="O202" s="132"/>
      <c r="P202" s="133"/>
    </row>
    <row r="203" spans="1:16" ht="15.75" x14ac:dyDescent="0.25">
      <c r="A203" s="44" t="s">
        <v>1</v>
      </c>
      <c r="B203" s="32"/>
      <c r="C203" s="44" t="s">
        <v>107</v>
      </c>
      <c r="D203" s="32"/>
      <c r="E203" s="44" t="s">
        <v>108</v>
      </c>
      <c r="F203" s="32"/>
      <c r="G203" s="32"/>
      <c r="H203" s="32"/>
      <c r="I203" s="32"/>
      <c r="J203" s="32"/>
      <c r="K203" s="45" t="s">
        <v>1</v>
      </c>
      <c r="L203" s="32"/>
      <c r="M203" s="45">
        <v>1146.46</v>
      </c>
      <c r="N203" s="32"/>
      <c r="O203" s="132"/>
      <c r="P203" s="133"/>
    </row>
    <row r="204" spans="1:16" ht="15.75" x14ac:dyDescent="0.25">
      <c r="A204" s="44" t="s">
        <v>1</v>
      </c>
      <c r="B204" s="32"/>
      <c r="C204" s="44" t="s">
        <v>109</v>
      </c>
      <c r="D204" s="32"/>
      <c r="E204" s="44" t="s">
        <v>110</v>
      </c>
      <c r="F204" s="32"/>
      <c r="G204" s="32"/>
      <c r="H204" s="32"/>
      <c r="I204" s="32"/>
      <c r="J204" s="32"/>
      <c r="K204" s="45" t="s">
        <v>1</v>
      </c>
      <c r="L204" s="32"/>
      <c r="M204" s="45">
        <v>3562.8</v>
      </c>
      <c r="N204" s="32"/>
      <c r="O204" s="132"/>
      <c r="P204" s="133"/>
    </row>
    <row r="205" spans="1:16" ht="15.75" x14ac:dyDescent="0.25">
      <c r="A205" s="44" t="s">
        <v>1</v>
      </c>
      <c r="B205" s="32"/>
      <c r="C205" s="44" t="s">
        <v>131</v>
      </c>
      <c r="D205" s="32"/>
      <c r="E205" s="44" t="s">
        <v>132</v>
      </c>
      <c r="F205" s="32"/>
      <c r="G205" s="32"/>
      <c r="H205" s="32"/>
      <c r="I205" s="32"/>
      <c r="J205" s="32"/>
      <c r="K205" s="45" t="s">
        <v>1</v>
      </c>
      <c r="L205" s="32"/>
      <c r="M205" s="45">
        <v>3094.79</v>
      </c>
      <c r="N205" s="32"/>
      <c r="O205" s="132"/>
      <c r="P205" s="133"/>
    </row>
    <row r="206" spans="1:16" ht="15.75" x14ac:dyDescent="0.25">
      <c r="A206" s="44" t="s">
        <v>1</v>
      </c>
      <c r="B206" s="32"/>
      <c r="C206" s="44" t="s">
        <v>133</v>
      </c>
      <c r="D206" s="32"/>
      <c r="E206" s="44" t="s">
        <v>134</v>
      </c>
      <c r="F206" s="32"/>
      <c r="G206" s="32"/>
      <c r="H206" s="32"/>
      <c r="I206" s="32"/>
      <c r="J206" s="32"/>
      <c r="K206" s="45" t="s">
        <v>1</v>
      </c>
      <c r="L206" s="32"/>
      <c r="M206" s="45">
        <v>1165.6099999999999</v>
      </c>
      <c r="N206" s="32"/>
      <c r="O206" s="132"/>
      <c r="P206" s="133"/>
    </row>
    <row r="207" spans="1:16" ht="15.75" x14ac:dyDescent="0.25">
      <c r="A207" s="44" t="s">
        <v>1</v>
      </c>
      <c r="B207" s="32"/>
      <c r="C207" s="44" t="s">
        <v>135</v>
      </c>
      <c r="D207" s="32"/>
      <c r="E207" s="44" t="s">
        <v>136</v>
      </c>
      <c r="F207" s="32"/>
      <c r="G207" s="32"/>
      <c r="H207" s="32"/>
      <c r="I207" s="32"/>
      <c r="J207" s="32"/>
      <c r="K207" s="45" t="s">
        <v>1</v>
      </c>
      <c r="L207" s="32"/>
      <c r="M207" s="45">
        <v>27550.560000000001</v>
      </c>
      <c r="N207" s="32"/>
      <c r="O207" s="132"/>
      <c r="P207" s="133"/>
    </row>
    <row r="208" spans="1:16" ht="15.75" x14ac:dyDescent="0.25">
      <c r="A208" s="44" t="s">
        <v>1</v>
      </c>
      <c r="B208" s="32"/>
      <c r="C208" s="44" t="s">
        <v>137</v>
      </c>
      <c r="D208" s="32"/>
      <c r="E208" s="44" t="s">
        <v>138</v>
      </c>
      <c r="F208" s="32"/>
      <c r="G208" s="32"/>
      <c r="H208" s="32"/>
      <c r="I208" s="32"/>
      <c r="J208" s="32"/>
      <c r="K208" s="45" t="s">
        <v>1</v>
      </c>
      <c r="L208" s="32"/>
      <c r="M208" s="45">
        <v>973.51</v>
      </c>
      <c r="N208" s="32"/>
      <c r="O208" s="132"/>
      <c r="P208" s="133"/>
    </row>
    <row r="209" spans="1:16" ht="15.75" x14ac:dyDescent="0.25">
      <c r="A209" s="44" t="s">
        <v>1</v>
      </c>
      <c r="B209" s="32"/>
      <c r="C209" s="44" t="s">
        <v>121</v>
      </c>
      <c r="D209" s="32"/>
      <c r="E209" s="44" t="s">
        <v>122</v>
      </c>
      <c r="F209" s="32"/>
      <c r="G209" s="32"/>
      <c r="H209" s="32"/>
      <c r="I209" s="32"/>
      <c r="J209" s="32"/>
      <c r="K209" s="45" t="s">
        <v>1</v>
      </c>
      <c r="L209" s="32"/>
      <c r="M209" s="45">
        <v>690.92</v>
      </c>
      <c r="N209" s="32"/>
      <c r="O209" s="132"/>
      <c r="P209" s="133"/>
    </row>
    <row r="210" spans="1:16" ht="15.75" x14ac:dyDescent="0.25">
      <c r="A210" s="44" t="s">
        <v>1</v>
      </c>
      <c r="B210" s="32"/>
      <c r="C210" s="44" t="s">
        <v>123</v>
      </c>
      <c r="D210" s="32"/>
      <c r="E210" s="44" t="s">
        <v>124</v>
      </c>
      <c r="F210" s="32"/>
      <c r="G210" s="32"/>
      <c r="H210" s="32"/>
      <c r="I210" s="32"/>
      <c r="J210" s="32"/>
      <c r="K210" s="45" t="s">
        <v>1</v>
      </c>
      <c r="L210" s="32"/>
      <c r="M210" s="45">
        <v>505.26</v>
      </c>
      <c r="N210" s="32"/>
      <c r="O210" s="132"/>
      <c r="P210" s="133"/>
    </row>
    <row r="211" spans="1:16" ht="15.75" x14ac:dyDescent="0.25">
      <c r="A211" s="44" t="s">
        <v>1</v>
      </c>
      <c r="B211" s="32"/>
      <c r="C211" s="44" t="s">
        <v>139</v>
      </c>
      <c r="D211" s="32"/>
      <c r="E211" s="44" t="s">
        <v>140</v>
      </c>
      <c r="F211" s="32"/>
      <c r="G211" s="32"/>
      <c r="H211" s="32"/>
      <c r="I211" s="32"/>
      <c r="J211" s="32"/>
      <c r="K211" s="45" t="s">
        <v>1</v>
      </c>
      <c r="L211" s="32"/>
      <c r="M211" s="45">
        <v>419.42</v>
      </c>
      <c r="N211" s="32"/>
      <c r="O211" s="132"/>
      <c r="P211" s="133"/>
    </row>
    <row r="212" spans="1:16" ht="15.75" x14ac:dyDescent="0.25">
      <c r="A212" s="44" t="s">
        <v>1</v>
      </c>
      <c r="B212" s="32"/>
      <c r="C212" s="44" t="s">
        <v>141</v>
      </c>
      <c r="D212" s="32"/>
      <c r="E212" s="44" t="s">
        <v>142</v>
      </c>
      <c r="F212" s="32"/>
      <c r="G212" s="32"/>
      <c r="H212" s="32"/>
      <c r="I212" s="32"/>
      <c r="J212" s="32"/>
      <c r="K212" s="45" t="s">
        <v>1</v>
      </c>
      <c r="L212" s="32"/>
      <c r="M212" s="45">
        <v>191.16</v>
      </c>
      <c r="N212" s="32"/>
      <c r="O212" s="132"/>
      <c r="P212" s="133"/>
    </row>
    <row r="213" spans="1:16" ht="15.75" x14ac:dyDescent="0.25">
      <c r="A213" s="44" t="s">
        <v>1</v>
      </c>
      <c r="B213" s="32"/>
      <c r="C213" s="44" t="s">
        <v>127</v>
      </c>
      <c r="D213" s="32"/>
      <c r="E213" s="44" t="s">
        <v>128</v>
      </c>
      <c r="F213" s="32"/>
      <c r="G213" s="32"/>
      <c r="H213" s="32"/>
      <c r="I213" s="32"/>
      <c r="J213" s="32"/>
      <c r="K213" s="45">
        <v>20</v>
      </c>
      <c r="L213" s="32"/>
      <c r="M213" s="33">
        <v>0</v>
      </c>
      <c r="N213" s="31"/>
      <c r="O213" s="132"/>
      <c r="P213" s="133"/>
    </row>
    <row r="214" spans="1:16" ht="15.75" x14ac:dyDescent="0.25">
      <c r="A214" s="148" t="s">
        <v>1</v>
      </c>
      <c r="B214" s="29"/>
      <c r="C214" s="148" t="s">
        <v>205</v>
      </c>
      <c r="D214" s="29"/>
      <c r="E214" s="29"/>
      <c r="F214" s="29"/>
      <c r="G214" s="29"/>
      <c r="H214" s="29"/>
      <c r="I214" s="29"/>
      <c r="J214" s="29"/>
      <c r="K214" s="149">
        <v>320000</v>
      </c>
      <c r="L214" s="29"/>
      <c r="M214" s="149">
        <v>228072.26</v>
      </c>
      <c r="N214" s="29"/>
      <c r="O214" s="151">
        <f t="shared" ref="O214:O222" si="9">SUM(M214/K214)*100</f>
        <v>71.272581250000002</v>
      </c>
      <c r="P214" s="152"/>
    </row>
    <row r="215" spans="1:16" ht="15.75" x14ac:dyDescent="0.25">
      <c r="A215" s="44" t="s">
        <v>1</v>
      </c>
      <c r="B215" s="32"/>
      <c r="C215" s="44" t="s">
        <v>95</v>
      </c>
      <c r="D215" s="32"/>
      <c r="E215" s="44" t="s">
        <v>96</v>
      </c>
      <c r="F215" s="32"/>
      <c r="G215" s="32"/>
      <c r="H215" s="32"/>
      <c r="I215" s="32"/>
      <c r="J215" s="32"/>
      <c r="K215" s="45">
        <v>320000</v>
      </c>
      <c r="L215" s="32"/>
      <c r="M215" s="33">
        <v>228072.26</v>
      </c>
      <c r="N215" s="31"/>
      <c r="O215" s="132">
        <f t="shared" si="9"/>
        <v>71.272581250000002</v>
      </c>
      <c r="P215" s="133"/>
    </row>
    <row r="216" spans="1:16" ht="15.75" x14ac:dyDescent="0.25">
      <c r="A216" s="44" t="s">
        <v>1</v>
      </c>
      <c r="B216" s="32"/>
      <c r="C216" s="44" t="s">
        <v>97</v>
      </c>
      <c r="D216" s="32"/>
      <c r="E216" s="44" t="s">
        <v>98</v>
      </c>
      <c r="F216" s="32"/>
      <c r="G216" s="32"/>
      <c r="H216" s="32"/>
      <c r="I216" s="32"/>
      <c r="J216" s="32"/>
      <c r="K216" s="45" t="s">
        <v>1</v>
      </c>
      <c r="L216" s="32"/>
      <c r="M216" s="45">
        <v>228072.26</v>
      </c>
      <c r="N216" s="32"/>
      <c r="O216" s="132"/>
      <c r="P216" s="133"/>
    </row>
    <row r="217" spans="1:16" ht="15.75" x14ac:dyDescent="0.25">
      <c r="A217" s="148" t="s">
        <v>1</v>
      </c>
      <c r="B217" s="29"/>
      <c r="C217" s="148" t="s">
        <v>72</v>
      </c>
      <c r="D217" s="29"/>
      <c r="E217" s="29"/>
      <c r="F217" s="29"/>
      <c r="G217" s="29"/>
      <c r="H217" s="29"/>
      <c r="I217" s="29"/>
      <c r="J217" s="29"/>
      <c r="K217" s="149">
        <v>1000</v>
      </c>
      <c r="L217" s="29"/>
      <c r="M217" s="149">
        <v>0</v>
      </c>
      <c r="N217" s="29"/>
      <c r="O217" s="151">
        <f t="shared" si="9"/>
        <v>0</v>
      </c>
      <c r="P217" s="152"/>
    </row>
    <row r="218" spans="1:16" ht="15.75" x14ac:dyDescent="0.25">
      <c r="A218" s="44" t="s">
        <v>1</v>
      </c>
      <c r="B218" s="32"/>
      <c r="C218" s="44" t="s">
        <v>103</v>
      </c>
      <c r="D218" s="32"/>
      <c r="E218" s="44" t="s">
        <v>104</v>
      </c>
      <c r="F218" s="32"/>
      <c r="G218" s="32"/>
      <c r="H218" s="32"/>
      <c r="I218" s="32"/>
      <c r="J218" s="32"/>
      <c r="K218" s="45">
        <v>1000</v>
      </c>
      <c r="L218" s="32"/>
      <c r="M218" s="45">
        <v>0</v>
      </c>
      <c r="N218" s="32"/>
      <c r="O218" s="132">
        <f t="shared" si="9"/>
        <v>0</v>
      </c>
      <c r="P218" s="133"/>
    </row>
    <row r="219" spans="1:16" ht="15.75" x14ac:dyDescent="0.25">
      <c r="A219" s="153"/>
      <c r="B219" s="35"/>
      <c r="C219" s="153">
        <v>3225</v>
      </c>
      <c r="D219" s="35"/>
      <c r="E219" s="44" t="s">
        <v>112</v>
      </c>
      <c r="F219" s="32"/>
      <c r="G219" s="32"/>
      <c r="H219" s="32"/>
      <c r="I219" s="32"/>
      <c r="J219" s="32"/>
      <c r="K219" s="59">
        <v>1000</v>
      </c>
      <c r="L219" s="60"/>
      <c r="M219" s="59">
        <v>0</v>
      </c>
      <c r="N219" s="60"/>
      <c r="O219" s="132"/>
      <c r="P219" s="133"/>
    </row>
    <row r="220" spans="1:16" ht="15.75" x14ac:dyDescent="0.25">
      <c r="A220" s="143" t="s">
        <v>92</v>
      </c>
      <c r="B220" s="144"/>
      <c r="C220" s="143" t="s">
        <v>143</v>
      </c>
      <c r="D220" s="144"/>
      <c r="E220" s="143" t="s">
        <v>144</v>
      </c>
      <c r="F220" s="144"/>
      <c r="G220" s="144"/>
      <c r="H220" s="144"/>
      <c r="I220" s="144"/>
      <c r="J220" s="144"/>
      <c r="K220" s="145">
        <v>107500</v>
      </c>
      <c r="L220" s="144"/>
      <c r="M220" s="145">
        <f>SUM(M221,M225,M228,M234)</f>
        <v>51372.03</v>
      </c>
      <c r="N220" s="144"/>
      <c r="O220" s="146">
        <f t="shared" si="9"/>
        <v>47.787934883720929</v>
      </c>
      <c r="P220" s="147"/>
    </row>
    <row r="221" spans="1:16" ht="15.75" x14ac:dyDescent="0.25">
      <c r="A221" s="148" t="s">
        <v>1</v>
      </c>
      <c r="B221" s="29"/>
      <c r="C221" s="148" t="s">
        <v>70</v>
      </c>
      <c r="D221" s="29"/>
      <c r="E221" s="29"/>
      <c r="F221" s="29"/>
      <c r="G221" s="29"/>
      <c r="H221" s="29"/>
      <c r="I221" s="29"/>
      <c r="J221" s="29"/>
      <c r="K221" s="149">
        <v>38000</v>
      </c>
      <c r="L221" s="29"/>
      <c r="M221" s="149">
        <v>21785.14</v>
      </c>
      <c r="N221" s="29"/>
      <c r="O221" s="151">
        <f t="shared" si="9"/>
        <v>57.329315789473675</v>
      </c>
      <c r="P221" s="152"/>
    </row>
    <row r="222" spans="1:16" ht="15.75" x14ac:dyDescent="0.25">
      <c r="A222" s="44" t="s">
        <v>1</v>
      </c>
      <c r="B222" s="32"/>
      <c r="C222" s="44" t="s">
        <v>103</v>
      </c>
      <c r="D222" s="32"/>
      <c r="E222" s="44" t="s">
        <v>104</v>
      </c>
      <c r="F222" s="32"/>
      <c r="G222" s="32"/>
      <c r="H222" s="32"/>
      <c r="I222" s="32"/>
      <c r="J222" s="32"/>
      <c r="K222" s="45">
        <v>38000</v>
      </c>
      <c r="L222" s="32"/>
      <c r="M222" s="33">
        <v>21785.14</v>
      </c>
      <c r="N222" s="31"/>
      <c r="O222" s="132">
        <f t="shared" si="9"/>
        <v>57.329315789473675</v>
      </c>
      <c r="P222" s="133"/>
    </row>
    <row r="223" spans="1:16" ht="15.75" x14ac:dyDescent="0.25">
      <c r="A223" s="44" t="s">
        <v>1</v>
      </c>
      <c r="B223" s="32"/>
      <c r="C223" s="44" t="s">
        <v>145</v>
      </c>
      <c r="D223" s="32"/>
      <c r="E223" s="44" t="s">
        <v>146</v>
      </c>
      <c r="F223" s="32"/>
      <c r="G223" s="32"/>
      <c r="H223" s="32"/>
      <c r="I223" s="32"/>
      <c r="J223" s="32"/>
      <c r="K223" s="45" t="s">
        <v>1</v>
      </c>
      <c r="L223" s="32"/>
      <c r="M223" s="45">
        <v>6060.85</v>
      </c>
      <c r="N223" s="32"/>
      <c r="O223" s="132"/>
      <c r="P223" s="133"/>
    </row>
    <row r="224" spans="1:16" ht="15.75" x14ac:dyDescent="0.25">
      <c r="A224" s="44" t="s">
        <v>1</v>
      </c>
      <c r="B224" s="32"/>
      <c r="C224" s="44" t="s">
        <v>137</v>
      </c>
      <c r="D224" s="32"/>
      <c r="E224" s="44" t="s">
        <v>138</v>
      </c>
      <c r="F224" s="32"/>
      <c r="G224" s="32"/>
      <c r="H224" s="32"/>
      <c r="I224" s="32"/>
      <c r="J224" s="32"/>
      <c r="K224" s="45" t="s">
        <v>1</v>
      </c>
      <c r="L224" s="32"/>
      <c r="M224" s="45">
        <v>15724.29</v>
      </c>
      <c r="N224" s="32"/>
      <c r="O224" s="132"/>
      <c r="P224" s="133"/>
    </row>
    <row r="225" spans="1:16" ht="15.75" x14ac:dyDescent="0.25">
      <c r="A225" s="148" t="s">
        <v>1</v>
      </c>
      <c r="B225" s="29"/>
      <c r="C225" s="148" t="s">
        <v>207</v>
      </c>
      <c r="D225" s="29"/>
      <c r="E225" s="29"/>
      <c r="F225" s="29"/>
      <c r="G225" s="29"/>
      <c r="H225" s="29"/>
      <c r="I225" s="29"/>
      <c r="J225" s="29"/>
      <c r="K225" s="149">
        <v>9000</v>
      </c>
      <c r="L225" s="29"/>
      <c r="M225" s="149">
        <v>4921.45</v>
      </c>
      <c r="N225" s="29"/>
      <c r="O225" s="151">
        <f t="shared" ref="O225:O261" si="10">SUM(M225/K225)*100</f>
        <v>54.68277777777778</v>
      </c>
      <c r="P225" s="152"/>
    </row>
    <row r="226" spans="1:16" ht="15.75" x14ac:dyDescent="0.25">
      <c r="A226" s="44" t="s">
        <v>1</v>
      </c>
      <c r="B226" s="32"/>
      <c r="C226" s="44" t="s">
        <v>103</v>
      </c>
      <c r="D226" s="32"/>
      <c r="E226" s="44" t="s">
        <v>104</v>
      </c>
      <c r="F226" s="32"/>
      <c r="G226" s="32"/>
      <c r="H226" s="32"/>
      <c r="I226" s="32"/>
      <c r="J226" s="32"/>
      <c r="K226" s="45">
        <v>9000</v>
      </c>
      <c r="L226" s="32"/>
      <c r="M226" s="45">
        <v>4921.45</v>
      </c>
      <c r="N226" s="32"/>
      <c r="O226" s="132">
        <f t="shared" si="10"/>
        <v>54.68277777777778</v>
      </c>
      <c r="P226" s="133"/>
    </row>
    <row r="227" spans="1:16" ht="15.75" x14ac:dyDescent="0.25">
      <c r="A227" s="44" t="s">
        <v>1</v>
      </c>
      <c r="B227" s="32"/>
      <c r="C227" s="44" t="s">
        <v>147</v>
      </c>
      <c r="D227" s="32"/>
      <c r="E227" s="44" t="s">
        <v>148</v>
      </c>
      <c r="F227" s="32"/>
      <c r="G227" s="32"/>
      <c r="H227" s="32"/>
      <c r="I227" s="32"/>
      <c r="J227" s="32"/>
      <c r="K227" s="45" t="s">
        <v>1</v>
      </c>
      <c r="L227" s="32"/>
      <c r="M227" s="45">
        <v>4921.45</v>
      </c>
      <c r="N227" s="32"/>
      <c r="O227" s="132"/>
      <c r="P227" s="133"/>
    </row>
    <row r="228" spans="1:16" ht="15.75" x14ac:dyDescent="0.25">
      <c r="A228" s="148" t="s">
        <v>1</v>
      </c>
      <c r="B228" s="29"/>
      <c r="C228" s="148" t="s">
        <v>205</v>
      </c>
      <c r="D228" s="29"/>
      <c r="E228" s="29"/>
      <c r="F228" s="29"/>
      <c r="G228" s="29"/>
      <c r="H228" s="29"/>
      <c r="I228" s="29"/>
      <c r="J228" s="29"/>
      <c r="K228" s="149">
        <v>58800</v>
      </c>
      <c r="L228" s="29"/>
      <c r="M228" s="149">
        <v>24665.439999999999</v>
      </c>
      <c r="N228" s="29"/>
      <c r="O228" s="151">
        <f t="shared" si="10"/>
        <v>41.948027210884355</v>
      </c>
      <c r="P228" s="152"/>
    </row>
    <row r="229" spans="1:16" ht="15.75" x14ac:dyDescent="0.25">
      <c r="A229" s="44" t="s">
        <v>1</v>
      </c>
      <c r="B229" s="32"/>
      <c r="C229" s="44" t="s">
        <v>103</v>
      </c>
      <c r="D229" s="32"/>
      <c r="E229" s="44" t="s">
        <v>104</v>
      </c>
      <c r="F229" s="32"/>
      <c r="G229" s="32"/>
      <c r="H229" s="32"/>
      <c r="I229" s="32"/>
      <c r="J229" s="32"/>
      <c r="K229" s="45">
        <v>58800</v>
      </c>
      <c r="L229" s="32"/>
      <c r="M229" s="33">
        <v>24665.439999999999</v>
      </c>
      <c r="N229" s="31"/>
      <c r="O229" s="132">
        <f t="shared" si="10"/>
        <v>41.948027210884355</v>
      </c>
      <c r="P229" s="133"/>
    </row>
    <row r="230" spans="1:16" ht="15.75" x14ac:dyDescent="0.25">
      <c r="A230" s="44" t="s">
        <v>1</v>
      </c>
      <c r="B230" s="32"/>
      <c r="C230" s="44" t="s">
        <v>129</v>
      </c>
      <c r="D230" s="32"/>
      <c r="E230" s="44" t="s">
        <v>130</v>
      </c>
      <c r="F230" s="32"/>
      <c r="G230" s="32"/>
      <c r="H230" s="32"/>
      <c r="I230" s="32"/>
      <c r="J230" s="32"/>
      <c r="K230" s="45" t="s">
        <v>1</v>
      </c>
      <c r="L230" s="32"/>
      <c r="M230" s="45">
        <v>11398.16</v>
      </c>
      <c r="N230" s="32"/>
      <c r="O230" s="132"/>
      <c r="P230" s="133"/>
    </row>
    <row r="231" spans="1:16" ht="15.75" x14ac:dyDescent="0.25">
      <c r="A231" s="44" t="s">
        <v>1</v>
      </c>
      <c r="B231" s="32"/>
      <c r="C231" s="44" t="s">
        <v>145</v>
      </c>
      <c r="D231" s="32"/>
      <c r="E231" s="44" t="s">
        <v>146</v>
      </c>
      <c r="F231" s="32"/>
      <c r="G231" s="32"/>
      <c r="H231" s="32"/>
      <c r="I231" s="32"/>
      <c r="J231" s="32"/>
      <c r="K231" s="45" t="s">
        <v>1</v>
      </c>
      <c r="L231" s="32"/>
      <c r="M231" s="45">
        <v>169.62</v>
      </c>
      <c r="N231" s="32"/>
      <c r="O231" s="132"/>
      <c r="P231" s="133"/>
    </row>
    <row r="232" spans="1:16" ht="15.75" x14ac:dyDescent="0.25">
      <c r="A232" s="44" t="s">
        <v>1</v>
      </c>
      <c r="B232" s="32"/>
      <c r="C232" s="44" t="s">
        <v>137</v>
      </c>
      <c r="D232" s="32"/>
      <c r="E232" s="44" t="s">
        <v>138</v>
      </c>
      <c r="F232" s="32"/>
      <c r="G232" s="32"/>
      <c r="H232" s="32"/>
      <c r="I232" s="32"/>
      <c r="J232" s="32"/>
      <c r="K232" s="45" t="s">
        <v>1</v>
      </c>
      <c r="L232" s="32"/>
      <c r="M232" s="45">
        <v>11145.05</v>
      </c>
      <c r="N232" s="32"/>
      <c r="O232" s="132"/>
      <c r="P232" s="133"/>
    </row>
    <row r="233" spans="1:16" ht="15.75" x14ac:dyDescent="0.25">
      <c r="A233" s="44" t="s">
        <v>1</v>
      </c>
      <c r="B233" s="32"/>
      <c r="C233" s="44" t="s">
        <v>121</v>
      </c>
      <c r="D233" s="32"/>
      <c r="E233" s="44" t="s">
        <v>122</v>
      </c>
      <c r="F233" s="32"/>
      <c r="G233" s="32"/>
      <c r="H233" s="32"/>
      <c r="I233" s="32"/>
      <c r="J233" s="32"/>
      <c r="K233" s="45" t="s">
        <v>1</v>
      </c>
      <c r="L233" s="32"/>
      <c r="M233" s="45">
        <v>1952.61</v>
      </c>
      <c r="N233" s="32"/>
      <c r="O233" s="132"/>
      <c r="P233" s="133"/>
    </row>
    <row r="234" spans="1:16" ht="15.75" x14ac:dyDescent="0.25">
      <c r="A234" s="148" t="s">
        <v>1</v>
      </c>
      <c r="B234" s="29"/>
      <c r="C234" s="148" t="s">
        <v>208</v>
      </c>
      <c r="D234" s="29"/>
      <c r="E234" s="29"/>
      <c r="F234" s="29"/>
      <c r="G234" s="29"/>
      <c r="H234" s="29"/>
      <c r="I234" s="29"/>
      <c r="J234" s="29"/>
      <c r="K234" s="149">
        <v>1700</v>
      </c>
      <c r="L234" s="29"/>
      <c r="M234" s="149">
        <v>0</v>
      </c>
      <c r="N234" s="29"/>
      <c r="O234" s="151">
        <f t="shared" si="10"/>
        <v>0</v>
      </c>
      <c r="P234" s="152"/>
    </row>
    <row r="235" spans="1:16" ht="15.75" x14ac:dyDescent="0.25">
      <c r="A235" s="44" t="s">
        <v>1</v>
      </c>
      <c r="B235" s="32"/>
      <c r="C235" s="44" t="s">
        <v>103</v>
      </c>
      <c r="D235" s="32"/>
      <c r="E235" s="44" t="s">
        <v>104</v>
      </c>
      <c r="F235" s="32"/>
      <c r="G235" s="32"/>
      <c r="H235" s="32"/>
      <c r="I235" s="32"/>
      <c r="J235" s="32"/>
      <c r="K235" s="45">
        <v>1700</v>
      </c>
      <c r="L235" s="32"/>
      <c r="M235" s="33">
        <v>0</v>
      </c>
      <c r="N235" s="31"/>
      <c r="O235" s="132"/>
      <c r="P235" s="133"/>
    </row>
    <row r="236" spans="1:16" ht="15.75" x14ac:dyDescent="0.25">
      <c r="A236" s="153"/>
      <c r="B236" s="35"/>
      <c r="C236" s="153">
        <v>3239</v>
      </c>
      <c r="D236" s="35"/>
      <c r="E236" s="44" t="s">
        <v>122</v>
      </c>
      <c r="F236" s="44"/>
      <c r="G236" s="44"/>
      <c r="H236" s="44"/>
      <c r="I236" s="44"/>
      <c r="J236" s="44"/>
      <c r="K236" s="63"/>
      <c r="L236" s="63"/>
      <c r="M236" s="45">
        <v>0</v>
      </c>
      <c r="N236" s="45"/>
      <c r="O236" s="132"/>
      <c r="P236" s="133"/>
    </row>
    <row r="237" spans="1:16" ht="15.75" x14ac:dyDescent="0.25">
      <c r="A237" s="143" t="s">
        <v>92</v>
      </c>
      <c r="B237" s="144"/>
      <c r="C237" s="143" t="s">
        <v>149</v>
      </c>
      <c r="D237" s="144"/>
      <c r="E237" s="143" t="s">
        <v>150</v>
      </c>
      <c r="F237" s="144"/>
      <c r="G237" s="144"/>
      <c r="H237" s="144"/>
      <c r="I237" s="144"/>
      <c r="J237" s="144"/>
      <c r="K237" s="145">
        <v>33400</v>
      </c>
      <c r="L237" s="144"/>
      <c r="M237" s="145">
        <v>6875</v>
      </c>
      <c r="N237" s="144"/>
      <c r="O237" s="146">
        <f t="shared" si="10"/>
        <v>20.58383233532934</v>
      </c>
      <c r="P237" s="147"/>
    </row>
    <row r="238" spans="1:16" ht="15.75" x14ac:dyDescent="0.25">
      <c r="A238" s="148" t="s">
        <v>1</v>
      </c>
      <c r="B238" s="29"/>
      <c r="C238" s="148" t="s">
        <v>207</v>
      </c>
      <c r="D238" s="29"/>
      <c r="E238" s="29"/>
      <c r="F238" s="29"/>
      <c r="G238" s="29"/>
      <c r="H238" s="29"/>
      <c r="I238" s="29"/>
      <c r="J238" s="29"/>
      <c r="K238" s="149">
        <v>7600</v>
      </c>
      <c r="L238" s="29"/>
      <c r="M238" s="149">
        <v>6875</v>
      </c>
      <c r="N238" s="29"/>
      <c r="O238" s="151">
        <f t="shared" si="10"/>
        <v>90.460526315789465</v>
      </c>
      <c r="P238" s="152"/>
    </row>
    <row r="239" spans="1:16" ht="15.75" x14ac:dyDescent="0.25">
      <c r="A239" s="44" t="s">
        <v>1</v>
      </c>
      <c r="B239" s="32"/>
      <c r="C239" s="44" t="s">
        <v>151</v>
      </c>
      <c r="D239" s="32"/>
      <c r="E239" s="44" t="s">
        <v>152</v>
      </c>
      <c r="F239" s="32"/>
      <c r="G239" s="32"/>
      <c r="H239" s="32"/>
      <c r="I239" s="32"/>
      <c r="J239" s="32"/>
      <c r="K239" s="45">
        <v>6900</v>
      </c>
      <c r="L239" s="32"/>
      <c r="M239" s="45">
        <v>6875</v>
      </c>
      <c r="N239" s="32"/>
      <c r="O239" s="132"/>
      <c r="P239" s="133"/>
    </row>
    <row r="240" spans="1:16" ht="15.75" x14ac:dyDescent="0.25">
      <c r="A240" s="44" t="s">
        <v>1</v>
      </c>
      <c r="B240" s="32"/>
      <c r="C240" s="44" t="s">
        <v>153</v>
      </c>
      <c r="D240" s="32"/>
      <c r="E240" s="44" t="s">
        <v>154</v>
      </c>
      <c r="F240" s="32"/>
      <c r="G240" s="32"/>
      <c r="H240" s="32"/>
      <c r="I240" s="32"/>
      <c r="J240" s="32"/>
      <c r="K240" s="45" t="s">
        <v>1</v>
      </c>
      <c r="L240" s="32"/>
      <c r="M240" s="45">
        <v>6875</v>
      </c>
      <c r="N240" s="32"/>
      <c r="O240" s="132"/>
      <c r="P240" s="133"/>
    </row>
    <row r="241" spans="1:16" ht="15.75" x14ac:dyDescent="0.25">
      <c r="A241" s="44" t="s">
        <v>1</v>
      </c>
      <c r="B241" s="32"/>
      <c r="C241" s="44" t="s">
        <v>155</v>
      </c>
      <c r="D241" s="32"/>
      <c r="E241" s="44" t="s">
        <v>156</v>
      </c>
      <c r="F241" s="32"/>
      <c r="G241" s="32"/>
      <c r="H241" s="32"/>
      <c r="I241" s="32"/>
      <c r="J241" s="32"/>
      <c r="K241" s="45">
        <v>700</v>
      </c>
      <c r="L241" s="32"/>
      <c r="M241" s="45">
        <v>0</v>
      </c>
      <c r="N241" s="32"/>
      <c r="O241" s="132"/>
      <c r="P241" s="133"/>
    </row>
    <row r="242" spans="1:16" ht="15.75" x14ac:dyDescent="0.25">
      <c r="A242" s="148" t="s">
        <v>1</v>
      </c>
      <c r="B242" s="29"/>
      <c r="C242" s="148" t="s">
        <v>205</v>
      </c>
      <c r="D242" s="29"/>
      <c r="E242" s="29"/>
      <c r="F242" s="29"/>
      <c r="G242" s="29"/>
      <c r="H242" s="29"/>
      <c r="I242" s="29"/>
      <c r="J242" s="29"/>
      <c r="K242" s="149">
        <v>25800</v>
      </c>
      <c r="L242" s="29"/>
      <c r="M242" s="149">
        <v>0</v>
      </c>
      <c r="N242" s="29"/>
      <c r="O242" s="151">
        <f t="shared" si="10"/>
        <v>0</v>
      </c>
      <c r="P242" s="152"/>
    </row>
    <row r="243" spans="1:16" ht="15.75" x14ac:dyDescent="0.25">
      <c r="A243" s="44" t="s">
        <v>1</v>
      </c>
      <c r="B243" s="32"/>
      <c r="C243" s="44" t="s">
        <v>155</v>
      </c>
      <c r="D243" s="32"/>
      <c r="E243" s="44" t="s">
        <v>156</v>
      </c>
      <c r="F243" s="32"/>
      <c r="G243" s="32"/>
      <c r="H243" s="32"/>
      <c r="I243" s="32"/>
      <c r="J243" s="32"/>
      <c r="K243" s="45">
        <v>2000</v>
      </c>
      <c r="L243" s="32"/>
      <c r="M243" s="45">
        <v>0</v>
      </c>
      <c r="N243" s="32"/>
      <c r="O243" s="132"/>
      <c r="P243" s="133"/>
    </row>
    <row r="244" spans="1:16" ht="15.75" x14ac:dyDescent="0.25">
      <c r="A244" s="44" t="s">
        <v>1</v>
      </c>
      <c r="B244" s="32"/>
      <c r="C244" s="44" t="s">
        <v>157</v>
      </c>
      <c r="D244" s="32"/>
      <c r="E244" s="44" t="s">
        <v>158</v>
      </c>
      <c r="F244" s="32"/>
      <c r="G244" s="32"/>
      <c r="H244" s="32"/>
      <c r="I244" s="32"/>
      <c r="J244" s="32"/>
      <c r="K244" s="45">
        <v>23800</v>
      </c>
      <c r="L244" s="32"/>
      <c r="M244" s="45">
        <v>0</v>
      </c>
      <c r="N244" s="32"/>
      <c r="O244" s="132"/>
      <c r="P244" s="133"/>
    </row>
    <row r="245" spans="1:16" ht="15.75" x14ac:dyDescent="0.25">
      <c r="A245" s="143" t="s">
        <v>92</v>
      </c>
      <c r="B245" s="144"/>
      <c r="C245" s="143" t="s">
        <v>159</v>
      </c>
      <c r="D245" s="144"/>
      <c r="E245" s="143" t="s">
        <v>160</v>
      </c>
      <c r="F245" s="144"/>
      <c r="G245" s="144"/>
      <c r="H245" s="144"/>
      <c r="I245" s="144"/>
      <c r="J245" s="144"/>
      <c r="K245" s="145">
        <v>46500</v>
      </c>
      <c r="L245" s="144"/>
      <c r="M245" s="145">
        <v>46500</v>
      </c>
      <c r="N245" s="144"/>
      <c r="O245" s="146">
        <f t="shared" si="10"/>
        <v>100</v>
      </c>
      <c r="P245" s="147"/>
    </row>
    <row r="246" spans="1:16" ht="15.75" x14ac:dyDescent="0.25">
      <c r="A246" s="148" t="s">
        <v>1</v>
      </c>
      <c r="B246" s="29"/>
      <c r="C246" s="148" t="s">
        <v>70</v>
      </c>
      <c r="D246" s="29"/>
      <c r="E246" s="29"/>
      <c r="F246" s="29"/>
      <c r="G246" s="29"/>
      <c r="H246" s="29"/>
      <c r="I246" s="29"/>
      <c r="J246" s="29"/>
      <c r="K246" s="149">
        <v>20000</v>
      </c>
      <c r="L246" s="29"/>
      <c r="M246" s="149">
        <v>20000</v>
      </c>
      <c r="N246" s="29"/>
      <c r="O246" s="151">
        <f t="shared" si="10"/>
        <v>100</v>
      </c>
      <c r="P246" s="152"/>
    </row>
    <row r="247" spans="1:16" ht="15.75" x14ac:dyDescent="0.25">
      <c r="A247" s="44" t="s">
        <v>1</v>
      </c>
      <c r="B247" s="32"/>
      <c r="C247" s="44" t="s">
        <v>103</v>
      </c>
      <c r="D247" s="32"/>
      <c r="E247" s="44" t="s">
        <v>104</v>
      </c>
      <c r="F247" s="32"/>
      <c r="G247" s="32"/>
      <c r="H247" s="32"/>
      <c r="I247" s="32"/>
      <c r="J247" s="32"/>
      <c r="K247" s="45">
        <v>20000</v>
      </c>
      <c r="L247" s="32"/>
      <c r="M247" s="45">
        <v>20000</v>
      </c>
      <c r="N247" s="32"/>
      <c r="O247" s="132"/>
      <c r="P247" s="133"/>
    </row>
    <row r="248" spans="1:16" ht="15.75" x14ac:dyDescent="0.25">
      <c r="A248" s="44" t="s">
        <v>1</v>
      </c>
      <c r="B248" s="32"/>
      <c r="C248" s="44" t="s">
        <v>137</v>
      </c>
      <c r="D248" s="32"/>
      <c r="E248" s="44" t="s">
        <v>138</v>
      </c>
      <c r="F248" s="32"/>
      <c r="G248" s="32"/>
      <c r="H248" s="32"/>
      <c r="I248" s="32"/>
      <c r="J248" s="32"/>
      <c r="K248" s="45" t="s">
        <v>1</v>
      </c>
      <c r="L248" s="32"/>
      <c r="M248" s="45">
        <v>20000</v>
      </c>
      <c r="N248" s="32"/>
      <c r="O248" s="132"/>
      <c r="P248" s="133"/>
    </row>
    <row r="249" spans="1:16" ht="15.75" x14ac:dyDescent="0.25">
      <c r="A249" s="148" t="s">
        <v>1</v>
      </c>
      <c r="B249" s="29"/>
      <c r="C249" s="148" t="s">
        <v>205</v>
      </c>
      <c r="D249" s="29"/>
      <c r="E249" s="29"/>
      <c r="F249" s="29"/>
      <c r="G249" s="29"/>
      <c r="H249" s="29"/>
      <c r="I249" s="29"/>
      <c r="J249" s="29"/>
      <c r="K249" s="149">
        <v>26500</v>
      </c>
      <c r="L249" s="29"/>
      <c r="M249" s="149">
        <v>26500</v>
      </c>
      <c r="N249" s="29"/>
      <c r="O249" s="151">
        <f t="shared" si="10"/>
        <v>100</v>
      </c>
      <c r="P249" s="152"/>
    </row>
    <row r="250" spans="1:16" ht="15.75" x14ac:dyDescent="0.25">
      <c r="A250" s="44" t="s">
        <v>1</v>
      </c>
      <c r="B250" s="32"/>
      <c r="C250" s="44" t="s">
        <v>103</v>
      </c>
      <c r="D250" s="32"/>
      <c r="E250" s="44" t="s">
        <v>104</v>
      </c>
      <c r="F250" s="32"/>
      <c r="G250" s="32"/>
      <c r="H250" s="32"/>
      <c r="I250" s="32"/>
      <c r="J250" s="32"/>
      <c r="K250" s="45">
        <v>26500</v>
      </c>
      <c r="L250" s="32"/>
      <c r="M250" s="45">
        <v>26500</v>
      </c>
      <c r="N250" s="32"/>
      <c r="O250" s="132"/>
      <c r="P250" s="133"/>
    </row>
    <row r="251" spans="1:16" ht="15.75" x14ac:dyDescent="0.25">
      <c r="A251" s="44" t="s">
        <v>1</v>
      </c>
      <c r="B251" s="32"/>
      <c r="C251" s="44" t="s">
        <v>135</v>
      </c>
      <c r="D251" s="32"/>
      <c r="E251" s="44" t="s">
        <v>136</v>
      </c>
      <c r="F251" s="32"/>
      <c r="G251" s="32"/>
      <c r="H251" s="32"/>
      <c r="I251" s="32"/>
      <c r="J251" s="32"/>
      <c r="K251" s="45" t="s">
        <v>1</v>
      </c>
      <c r="L251" s="32"/>
      <c r="M251" s="45">
        <v>6500</v>
      </c>
      <c r="N251" s="32"/>
      <c r="O251" s="132"/>
      <c r="P251" s="133"/>
    </row>
    <row r="252" spans="1:16" ht="15.75" x14ac:dyDescent="0.25">
      <c r="A252" s="44" t="s">
        <v>1</v>
      </c>
      <c r="B252" s="32"/>
      <c r="C252" s="44" t="s">
        <v>137</v>
      </c>
      <c r="D252" s="32"/>
      <c r="E252" s="44" t="s">
        <v>138</v>
      </c>
      <c r="F252" s="32"/>
      <c r="G252" s="32"/>
      <c r="H252" s="32"/>
      <c r="I252" s="32"/>
      <c r="J252" s="32"/>
      <c r="K252" s="45" t="s">
        <v>1</v>
      </c>
      <c r="L252" s="32"/>
      <c r="M252" s="45">
        <v>10900</v>
      </c>
      <c r="N252" s="32"/>
      <c r="O252" s="132"/>
      <c r="P252" s="133"/>
    </row>
    <row r="253" spans="1:16" ht="15.75" x14ac:dyDescent="0.25">
      <c r="A253" s="44" t="s">
        <v>1</v>
      </c>
      <c r="B253" s="32"/>
      <c r="C253" s="44" t="s">
        <v>121</v>
      </c>
      <c r="D253" s="32"/>
      <c r="E253" s="44" t="s">
        <v>122</v>
      </c>
      <c r="F253" s="32"/>
      <c r="G253" s="32"/>
      <c r="H253" s="32"/>
      <c r="I253" s="32"/>
      <c r="J253" s="32"/>
      <c r="K253" s="45" t="s">
        <v>1</v>
      </c>
      <c r="L253" s="32"/>
      <c r="M253" s="45">
        <v>9100</v>
      </c>
      <c r="N253" s="32"/>
      <c r="O253" s="132"/>
      <c r="P253" s="133"/>
    </row>
    <row r="254" spans="1:16" ht="15.75" x14ac:dyDescent="0.25">
      <c r="A254" s="143" t="s">
        <v>92</v>
      </c>
      <c r="B254" s="144"/>
      <c r="C254" s="143" t="s">
        <v>161</v>
      </c>
      <c r="D254" s="144"/>
      <c r="E254" s="143" t="s">
        <v>162</v>
      </c>
      <c r="F254" s="144"/>
      <c r="G254" s="144"/>
      <c r="H254" s="144"/>
      <c r="I254" s="144"/>
      <c r="J254" s="144"/>
      <c r="K254" s="145">
        <v>15000</v>
      </c>
      <c r="L254" s="144"/>
      <c r="M254" s="145">
        <v>15000</v>
      </c>
      <c r="N254" s="144"/>
      <c r="O254" s="146">
        <f t="shared" si="10"/>
        <v>100</v>
      </c>
      <c r="P254" s="147"/>
    </row>
    <row r="255" spans="1:16" ht="15.75" x14ac:dyDescent="0.25">
      <c r="A255" s="148" t="s">
        <v>1</v>
      </c>
      <c r="B255" s="29"/>
      <c r="C255" s="148" t="s">
        <v>70</v>
      </c>
      <c r="D255" s="29"/>
      <c r="E255" s="29"/>
      <c r="F255" s="29"/>
      <c r="G255" s="29"/>
      <c r="H255" s="29"/>
      <c r="I255" s="29"/>
      <c r="J255" s="29"/>
      <c r="K255" s="149">
        <v>10000</v>
      </c>
      <c r="L255" s="29"/>
      <c r="M255" s="149">
        <v>10000</v>
      </c>
      <c r="N255" s="29"/>
      <c r="O255" s="151">
        <f t="shared" si="10"/>
        <v>100</v>
      </c>
      <c r="P255" s="152"/>
    </row>
    <row r="256" spans="1:16" ht="15.75" x14ac:dyDescent="0.25">
      <c r="A256" s="44" t="s">
        <v>1</v>
      </c>
      <c r="B256" s="32"/>
      <c r="C256" s="44" t="s">
        <v>103</v>
      </c>
      <c r="D256" s="32"/>
      <c r="E256" s="44" t="s">
        <v>104</v>
      </c>
      <c r="F256" s="32"/>
      <c r="G256" s="32"/>
      <c r="H256" s="32"/>
      <c r="I256" s="32"/>
      <c r="J256" s="32"/>
      <c r="K256" s="45">
        <v>10000</v>
      </c>
      <c r="L256" s="32"/>
      <c r="M256" s="45">
        <v>10000</v>
      </c>
      <c r="N256" s="32"/>
      <c r="O256" s="132"/>
      <c r="P256" s="133"/>
    </row>
    <row r="257" spans="1:16" ht="15.75" x14ac:dyDescent="0.25">
      <c r="A257" s="44" t="s">
        <v>1</v>
      </c>
      <c r="B257" s="32"/>
      <c r="C257" s="44" t="s">
        <v>137</v>
      </c>
      <c r="D257" s="32"/>
      <c r="E257" s="44" t="s">
        <v>138</v>
      </c>
      <c r="F257" s="32"/>
      <c r="G257" s="32"/>
      <c r="H257" s="32"/>
      <c r="I257" s="32"/>
      <c r="J257" s="32"/>
      <c r="K257" s="45" t="s">
        <v>1</v>
      </c>
      <c r="L257" s="32"/>
      <c r="M257" s="45">
        <v>10000</v>
      </c>
      <c r="N257" s="32"/>
      <c r="O257" s="132"/>
      <c r="P257" s="133"/>
    </row>
    <row r="258" spans="1:16" ht="15.75" x14ac:dyDescent="0.25">
      <c r="A258" s="148" t="s">
        <v>1</v>
      </c>
      <c r="B258" s="29"/>
      <c r="C258" s="148" t="s">
        <v>205</v>
      </c>
      <c r="D258" s="29"/>
      <c r="E258" s="29"/>
      <c r="F258" s="29"/>
      <c r="G258" s="29"/>
      <c r="H258" s="29"/>
      <c r="I258" s="29"/>
      <c r="J258" s="29"/>
      <c r="K258" s="149">
        <v>0</v>
      </c>
      <c r="L258" s="29"/>
      <c r="M258" s="149">
        <v>0</v>
      </c>
      <c r="N258" s="29"/>
      <c r="O258" s="151">
        <v>0</v>
      </c>
      <c r="P258" s="152"/>
    </row>
    <row r="259" spans="1:16" ht="15.75" x14ac:dyDescent="0.25">
      <c r="A259" s="44" t="s">
        <v>1</v>
      </c>
      <c r="B259" s="32"/>
      <c r="C259" s="44" t="s">
        <v>103</v>
      </c>
      <c r="D259" s="32"/>
      <c r="E259" s="44" t="s">
        <v>104</v>
      </c>
      <c r="F259" s="32"/>
      <c r="G259" s="32"/>
      <c r="H259" s="32"/>
      <c r="I259" s="32"/>
      <c r="J259" s="32"/>
      <c r="K259" s="45">
        <v>0</v>
      </c>
      <c r="L259" s="32"/>
      <c r="M259" s="45">
        <v>0</v>
      </c>
      <c r="N259" s="32"/>
      <c r="O259" s="132"/>
      <c r="P259" s="133"/>
    </row>
    <row r="260" spans="1:16" ht="15.75" x14ac:dyDescent="0.25">
      <c r="A260" s="44" t="s">
        <v>1</v>
      </c>
      <c r="B260" s="32"/>
      <c r="C260" s="44" t="s">
        <v>137</v>
      </c>
      <c r="D260" s="32"/>
      <c r="E260" s="44" t="s">
        <v>138</v>
      </c>
      <c r="F260" s="32"/>
      <c r="G260" s="32"/>
      <c r="H260" s="32"/>
      <c r="I260" s="32"/>
      <c r="J260" s="32"/>
      <c r="K260" s="45" t="s">
        <v>1</v>
      </c>
      <c r="L260" s="32"/>
      <c r="M260" s="45">
        <v>0</v>
      </c>
      <c r="N260" s="32"/>
      <c r="O260" s="132"/>
      <c r="P260" s="133"/>
    </row>
    <row r="261" spans="1:16" ht="15.75" x14ac:dyDescent="0.25">
      <c r="A261" s="148" t="s">
        <v>1</v>
      </c>
      <c r="B261" s="29"/>
      <c r="C261" s="148" t="s">
        <v>205</v>
      </c>
      <c r="D261" s="29"/>
      <c r="E261" s="29"/>
      <c r="F261" s="29"/>
      <c r="G261" s="29"/>
      <c r="H261" s="29"/>
      <c r="I261" s="29"/>
      <c r="J261" s="29"/>
      <c r="K261" s="149">
        <v>5000</v>
      </c>
      <c r="L261" s="29"/>
      <c r="M261" s="149">
        <v>5000</v>
      </c>
      <c r="N261" s="29"/>
      <c r="O261" s="151">
        <f t="shared" si="10"/>
        <v>100</v>
      </c>
      <c r="P261" s="152"/>
    </row>
    <row r="262" spans="1:16" ht="15.75" x14ac:dyDescent="0.25">
      <c r="A262" s="44" t="s">
        <v>1</v>
      </c>
      <c r="B262" s="32"/>
      <c r="C262" s="44" t="s">
        <v>103</v>
      </c>
      <c r="D262" s="32"/>
      <c r="E262" s="44" t="s">
        <v>104</v>
      </c>
      <c r="F262" s="32"/>
      <c r="G262" s="32"/>
      <c r="H262" s="32"/>
      <c r="I262" s="32"/>
      <c r="J262" s="32"/>
      <c r="K262" s="45">
        <v>5000</v>
      </c>
      <c r="L262" s="32"/>
      <c r="M262" s="45">
        <v>5000</v>
      </c>
      <c r="N262" s="32"/>
      <c r="O262" s="132"/>
      <c r="P262" s="133"/>
    </row>
    <row r="263" spans="1:16" ht="15.75" x14ac:dyDescent="0.25">
      <c r="A263" s="44" t="s">
        <v>1</v>
      </c>
      <c r="B263" s="32"/>
      <c r="C263" s="44" t="s">
        <v>135</v>
      </c>
      <c r="D263" s="32"/>
      <c r="E263" s="44" t="s">
        <v>136</v>
      </c>
      <c r="F263" s="32"/>
      <c r="G263" s="32"/>
      <c r="H263" s="32"/>
      <c r="I263" s="32"/>
      <c r="J263" s="32"/>
      <c r="K263" s="45"/>
      <c r="L263" s="32"/>
      <c r="M263" s="45">
        <v>5000</v>
      </c>
      <c r="N263" s="32"/>
      <c r="O263" s="132"/>
      <c r="P263" s="133"/>
    </row>
  </sheetData>
  <mergeCells count="1246">
    <mergeCell ref="M103:N103"/>
    <mergeCell ref="M104:N104"/>
    <mergeCell ref="M105:N105"/>
    <mergeCell ref="M106:N106"/>
    <mergeCell ref="M146:N146"/>
    <mergeCell ref="M147:N147"/>
    <mergeCell ref="G133:V133"/>
    <mergeCell ref="B38:P38"/>
    <mergeCell ref="A1:B1"/>
    <mergeCell ref="A2:B2"/>
    <mergeCell ref="A3:B3"/>
    <mergeCell ref="A196:B196"/>
    <mergeCell ref="C196:J196"/>
    <mergeCell ref="K196:L196"/>
    <mergeCell ref="M196:N196"/>
    <mergeCell ref="O196:P196"/>
    <mergeCell ref="E219:J219"/>
    <mergeCell ref="E236:J236"/>
    <mergeCell ref="K236:L236"/>
    <mergeCell ref="M236:N236"/>
    <mergeCell ref="O236:P236"/>
    <mergeCell ref="O219:P219"/>
    <mergeCell ref="K219:L219"/>
    <mergeCell ref="M219:N219"/>
    <mergeCell ref="A198:B198"/>
    <mergeCell ref="C198:D198"/>
    <mergeCell ref="E198:J198"/>
    <mergeCell ref="K198:L198"/>
    <mergeCell ref="M198:N198"/>
    <mergeCell ref="O198:P198"/>
    <mergeCell ref="A197:B197"/>
    <mergeCell ref="C197:D197"/>
    <mergeCell ref="E197:J197"/>
    <mergeCell ref="K197:L197"/>
    <mergeCell ref="M197:N197"/>
    <mergeCell ref="O197:P197"/>
    <mergeCell ref="Q132:R132"/>
    <mergeCell ref="S132:T132"/>
    <mergeCell ref="A129:L129"/>
    <mergeCell ref="M129:N129"/>
    <mergeCell ref="O129:P129"/>
    <mergeCell ref="Q129:R129"/>
    <mergeCell ref="S129:T129"/>
    <mergeCell ref="U129:V129"/>
    <mergeCell ref="A143:L143"/>
    <mergeCell ref="M143:N143"/>
    <mergeCell ref="O143:P143"/>
    <mergeCell ref="Q143:R143"/>
    <mergeCell ref="S143:T143"/>
    <mergeCell ref="U143:V143"/>
    <mergeCell ref="A144:L144"/>
    <mergeCell ref="M144:N144"/>
    <mergeCell ref="O144:P144"/>
    <mergeCell ref="Q144:R144"/>
    <mergeCell ref="S144:T144"/>
    <mergeCell ref="U144:V144"/>
    <mergeCell ref="A141:L141"/>
    <mergeCell ref="M141:N141"/>
    <mergeCell ref="O141:P141"/>
    <mergeCell ref="Q141:R141"/>
    <mergeCell ref="S141:T141"/>
    <mergeCell ref="U141:V141"/>
    <mergeCell ref="A142:L142"/>
    <mergeCell ref="M142:N142"/>
    <mergeCell ref="O142:P142"/>
    <mergeCell ref="Q142:R142"/>
    <mergeCell ref="S142:T142"/>
    <mergeCell ref="U142:V142"/>
    <mergeCell ref="A119:L119"/>
    <mergeCell ref="M119:N119"/>
    <mergeCell ref="Q119:R119"/>
    <mergeCell ref="S119:T119"/>
    <mergeCell ref="U119:V119"/>
    <mergeCell ref="A140:L140"/>
    <mergeCell ref="M140:N140"/>
    <mergeCell ref="O140:P140"/>
    <mergeCell ref="Q140:R140"/>
    <mergeCell ref="S140:T140"/>
    <mergeCell ref="U140:V140"/>
    <mergeCell ref="S136:T136"/>
    <mergeCell ref="U136:V136"/>
    <mergeCell ref="A137:L137"/>
    <mergeCell ref="M137:N137"/>
    <mergeCell ref="Q137:R137"/>
    <mergeCell ref="S137:T137"/>
    <mergeCell ref="U137:V137"/>
    <mergeCell ref="A130:L130"/>
    <mergeCell ref="M130:N130"/>
    <mergeCell ref="O130:P130"/>
    <mergeCell ref="Q130:R130"/>
    <mergeCell ref="U111:V111"/>
    <mergeCell ref="A60:L60"/>
    <mergeCell ref="A61:L61"/>
    <mergeCell ref="M60:N60"/>
    <mergeCell ref="M61:N61"/>
    <mergeCell ref="O61:P61"/>
    <mergeCell ref="Q60:R60"/>
    <mergeCell ref="Q61:R61"/>
    <mergeCell ref="S60:T60"/>
    <mergeCell ref="S61:T61"/>
    <mergeCell ref="U60:V60"/>
    <mergeCell ref="U61:V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111:N111"/>
    <mergeCell ref="O109:P109"/>
    <mergeCell ref="O110:P110"/>
    <mergeCell ref="O111:P111"/>
    <mergeCell ref="O106:P106"/>
    <mergeCell ref="Q106:R106"/>
    <mergeCell ref="S106:T106"/>
    <mergeCell ref="U106:V106"/>
    <mergeCell ref="O107:P107"/>
    <mergeCell ref="Q107:R107"/>
    <mergeCell ref="S107:T107"/>
    <mergeCell ref="U107:V107"/>
    <mergeCell ref="O108:P108"/>
    <mergeCell ref="Q108:R108"/>
    <mergeCell ref="S108:T108"/>
    <mergeCell ref="U108:V108"/>
    <mergeCell ref="Q109:R109"/>
    <mergeCell ref="S109:T109"/>
    <mergeCell ref="U109:V109"/>
    <mergeCell ref="Q110:R110"/>
    <mergeCell ref="S110:T110"/>
    <mergeCell ref="U110:V110"/>
    <mergeCell ref="Q111:R111"/>
    <mergeCell ref="S111:T111"/>
    <mergeCell ref="M107:N107"/>
    <mergeCell ref="M108:N108"/>
    <mergeCell ref="A106:L106"/>
    <mergeCell ref="A107:L107"/>
    <mergeCell ref="A108:L108"/>
    <mergeCell ref="K168:L168"/>
    <mergeCell ref="M168:N168"/>
    <mergeCell ref="O168:P168"/>
    <mergeCell ref="A168:B168"/>
    <mergeCell ref="C168:J168"/>
    <mergeCell ref="K170:L170"/>
    <mergeCell ref="M170:N170"/>
    <mergeCell ref="O170:P170"/>
    <mergeCell ref="A170:B170"/>
    <mergeCell ref="C170:D170"/>
    <mergeCell ref="E170:J170"/>
    <mergeCell ref="K169:L169"/>
    <mergeCell ref="M169:N169"/>
    <mergeCell ref="O169:P169"/>
    <mergeCell ref="A169:B169"/>
    <mergeCell ref="C169:J169"/>
    <mergeCell ref="A171:J171"/>
    <mergeCell ref="K171:L171"/>
    <mergeCell ref="M171:N171"/>
    <mergeCell ref="O171:P171"/>
    <mergeCell ref="A172:B172"/>
    <mergeCell ref="C172:J172"/>
    <mergeCell ref="K172:L172"/>
    <mergeCell ref="M172:N172"/>
    <mergeCell ref="A174:B174"/>
    <mergeCell ref="C174:J174"/>
    <mergeCell ref="K174:L174"/>
    <mergeCell ref="M174:N174"/>
    <mergeCell ref="O174:P174"/>
    <mergeCell ref="O172:P172"/>
    <mergeCell ref="A173:B173"/>
    <mergeCell ref="C173:J173"/>
    <mergeCell ref="K173:L173"/>
    <mergeCell ref="M173:N173"/>
    <mergeCell ref="O173:P173"/>
    <mergeCell ref="O175:P175"/>
    <mergeCell ref="A176:B176"/>
    <mergeCell ref="C176:D176"/>
    <mergeCell ref="E176:J176"/>
    <mergeCell ref="K176:L176"/>
    <mergeCell ref="M176:N176"/>
    <mergeCell ref="O176:P176"/>
    <mergeCell ref="A175:B175"/>
    <mergeCell ref="C175:D175"/>
    <mergeCell ref="E175:J175"/>
    <mergeCell ref="K175:L175"/>
    <mergeCell ref="M175:N175"/>
    <mergeCell ref="O177:P177"/>
    <mergeCell ref="A178:B178"/>
    <mergeCell ref="C178:J178"/>
    <mergeCell ref="K178:L178"/>
    <mergeCell ref="M178:N178"/>
    <mergeCell ref="O178:P178"/>
    <mergeCell ref="A177:B177"/>
    <mergeCell ref="C177:D177"/>
    <mergeCell ref="E177:J177"/>
    <mergeCell ref="K177:L177"/>
    <mergeCell ref="M177:N177"/>
    <mergeCell ref="O179:P179"/>
    <mergeCell ref="A180:B180"/>
    <mergeCell ref="C180:D180"/>
    <mergeCell ref="E180:J180"/>
    <mergeCell ref="K180:L180"/>
    <mergeCell ref="M180:N180"/>
    <mergeCell ref="O180:P180"/>
    <mergeCell ref="A179:B179"/>
    <mergeCell ref="C179:D179"/>
    <mergeCell ref="E179:J179"/>
    <mergeCell ref="K179:L179"/>
    <mergeCell ref="M179:N179"/>
    <mergeCell ref="O181:P181"/>
    <mergeCell ref="A182:B182"/>
    <mergeCell ref="C182:D182"/>
    <mergeCell ref="E182:J182"/>
    <mergeCell ref="K182:L182"/>
    <mergeCell ref="M182:N182"/>
    <mergeCell ref="O182:P182"/>
    <mergeCell ref="A181:B181"/>
    <mergeCell ref="C181:D181"/>
    <mergeCell ref="E181:J181"/>
    <mergeCell ref="K181:L181"/>
    <mergeCell ref="M181:N181"/>
    <mergeCell ref="O183:P183"/>
    <mergeCell ref="A184:B184"/>
    <mergeCell ref="C184:D184"/>
    <mergeCell ref="E184:J184"/>
    <mergeCell ref="K184:L184"/>
    <mergeCell ref="M184:N184"/>
    <mergeCell ref="O184:P184"/>
    <mergeCell ref="A183:B183"/>
    <mergeCell ref="C183:D183"/>
    <mergeCell ref="E183:J183"/>
    <mergeCell ref="K183:L183"/>
    <mergeCell ref="M183:N183"/>
    <mergeCell ref="O185:P185"/>
    <mergeCell ref="A186:B186"/>
    <mergeCell ref="C186:D186"/>
    <mergeCell ref="E186:J186"/>
    <mergeCell ref="K186:L186"/>
    <mergeCell ref="M186:N186"/>
    <mergeCell ref="O186:P186"/>
    <mergeCell ref="A185:B185"/>
    <mergeCell ref="C185:D185"/>
    <mergeCell ref="E185:J185"/>
    <mergeCell ref="K185:L185"/>
    <mergeCell ref="M185:N185"/>
    <mergeCell ref="O187:P187"/>
    <mergeCell ref="A188:B188"/>
    <mergeCell ref="C188:D188"/>
    <mergeCell ref="E188:J188"/>
    <mergeCell ref="K188:L188"/>
    <mergeCell ref="M188:N188"/>
    <mergeCell ref="O188:P188"/>
    <mergeCell ref="A187:B187"/>
    <mergeCell ref="C187:D187"/>
    <mergeCell ref="E187:J187"/>
    <mergeCell ref="K187:L187"/>
    <mergeCell ref="M187:N187"/>
    <mergeCell ref="O189:P189"/>
    <mergeCell ref="A190:B190"/>
    <mergeCell ref="C190:D190"/>
    <mergeCell ref="E190:J190"/>
    <mergeCell ref="K190:L190"/>
    <mergeCell ref="M190:N190"/>
    <mergeCell ref="O190:P190"/>
    <mergeCell ref="A189:B189"/>
    <mergeCell ref="C189:D189"/>
    <mergeCell ref="E189:J189"/>
    <mergeCell ref="K189:L189"/>
    <mergeCell ref="M189:N189"/>
    <mergeCell ref="O191:P191"/>
    <mergeCell ref="A192:B192"/>
    <mergeCell ref="C192:D192"/>
    <mergeCell ref="E192:J192"/>
    <mergeCell ref="K192:L192"/>
    <mergeCell ref="M192:N192"/>
    <mergeCell ref="O192:P192"/>
    <mergeCell ref="A191:B191"/>
    <mergeCell ref="C191:D191"/>
    <mergeCell ref="E191:J191"/>
    <mergeCell ref="K191:L191"/>
    <mergeCell ref="M191:N191"/>
    <mergeCell ref="O193:P193"/>
    <mergeCell ref="A194:B194"/>
    <mergeCell ref="C194:D194"/>
    <mergeCell ref="E194:J194"/>
    <mergeCell ref="K194:L194"/>
    <mergeCell ref="M194:N194"/>
    <mergeCell ref="O194:P194"/>
    <mergeCell ref="A193:B193"/>
    <mergeCell ref="C193:D193"/>
    <mergeCell ref="E193:J193"/>
    <mergeCell ref="K193:L193"/>
    <mergeCell ref="M193:N193"/>
    <mergeCell ref="O195:P195"/>
    <mergeCell ref="A199:B199"/>
    <mergeCell ref="C199:J199"/>
    <mergeCell ref="K199:L199"/>
    <mergeCell ref="M199:N199"/>
    <mergeCell ref="O199:P199"/>
    <mergeCell ref="A195:B195"/>
    <mergeCell ref="C195:D195"/>
    <mergeCell ref="E195:J195"/>
    <mergeCell ref="K195:L195"/>
    <mergeCell ref="M195:N195"/>
    <mergeCell ref="O200:P200"/>
    <mergeCell ref="A201:B201"/>
    <mergeCell ref="C201:D201"/>
    <mergeCell ref="E201:J201"/>
    <mergeCell ref="K201:L201"/>
    <mergeCell ref="M201:N201"/>
    <mergeCell ref="O201:P201"/>
    <mergeCell ref="A200:B200"/>
    <mergeCell ref="C200:D200"/>
    <mergeCell ref="E200:J200"/>
    <mergeCell ref="K200:L200"/>
    <mergeCell ref="M200:N200"/>
    <mergeCell ref="O202:P202"/>
    <mergeCell ref="A203:B203"/>
    <mergeCell ref="C203:D203"/>
    <mergeCell ref="E203:J203"/>
    <mergeCell ref="K203:L203"/>
    <mergeCell ref="M203:N203"/>
    <mergeCell ref="O203:P203"/>
    <mergeCell ref="A202:B202"/>
    <mergeCell ref="C202:D202"/>
    <mergeCell ref="E202:J202"/>
    <mergeCell ref="K202:L202"/>
    <mergeCell ref="M202:N202"/>
    <mergeCell ref="O204:P204"/>
    <mergeCell ref="A205:B205"/>
    <mergeCell ref="C205:D205"/>
    <mergeCell ref="E205:J205"/>
    <mergeCell ref="K205:L205"/>
    <mergeCell ref="M205:N205"/>
    <mergeCell ref="O205:P205"/>
    <mergeCell ref="A204:B204"/>
    <mergeCell ref="C204:D204"/>
    <mergeCell ref="E204:J204"/>
    <mergeCell ref="K204:L204"/>
    <mergeCell ref="M204:N204"/>
    <mergeCell ref="O206:P206"/>
    <mergeCell ref="A207:B207"/>
    <mergeCell ref="C207:D207"/>
    <mergeCell ref="E207:J207"/>
    <mergeCell ref="K207:L207"/>
    <mergeCell ref="M207:N207"/>
    <mergeCell ref="O207:P207"/>
    <mergeCell ref="A206:B206"/>
    <mergeCell ref="C206:D206"/>
    <mergeCell ref="E206:J206"/>
    <mergeCell ref="K206:L206"/>
    <mergeCell ref="M206:N206"/>
    <mergeCell ref="O208:P208"/>
    <mergeCell ref="A209:B209"/>
    <mergeCell ref="C209:D209"/>
    <mergeCell ref="E209:J209"/>
    <mergeCell ref="K209:L209"/>
    <mergeCell ref="M209:N209"/>
    <mergeCell ref="O209:P209"/>
    <mergeCell ref="A208:B208"/>
    <mergeCell ref="C208:D208"/>
    <mergeCell ref="E208:J208"/>
    <mergeCell ref="K208:L208"/>
    <mergeCell ref="M208:N208"/>
    <mergeCell ref="O210:P210"/>
    <mergeCell ref="A211:B211"/>
    <mergeCell ref="C211:D211"/>
    <mergeCell ref="E211:J211"/>
    <mergeCell ref="K211:L211"/>
    <mergeCell ref="M211:N211"/>
    <mergeCell ref="O211:P211"/>
    <mergeCell ref="A210:B210"/>
    <mergeCell ref="C210:D210"/>
    <mergeCell ref="E210:J210"/>
    <mergeCell ref="K210:L210"/>
    <mergeCell ref="M210:N210"/>
    <mergeCell ref="A214:B214"/>
    <mergeCell ref="C214:J214"/>
    <mergeCell ref="K214:L214"/>
    <mergeCell ref="M214:N214"/>
    <mergeCell ref="O214:P214"/>
    <mergeCell ref="O212:P212"/>
    <mergeCell ref="A213:B213"/>
    <mergeCell ref="C213:D213"/>
    <mergeCell ref="E213:J213"/>
    <mergeCell ref="K213:L213"/>
    <mergeCell ref="M213:N213"/>
    <mergeCell ref="O213:P213"/>
    <mergeCell ref="A212:B212"/>
    <mergeCell ref="C212:D212"/>
    <mergeCell ref="E212:J212"/>
    <mergeCell ref="K212:L212"/>
    <mergeCell ref="M212:N212"/>
    <mergeCell ref="K217:L217"/>
    <mergeCell ref="M217:N217"/>
    <mergeCell ref="O217:P217"/>
    <mergeCell ref="O215:P215"/>
    <mergeCell ref="A216:B216"/>
    <mergeCell ref="C216:D216"/>
    <mergeCell ref="E216:J216"/>
    <mergeCell ref="K216:L216"/>
    <mergeCell ref="M216:N216"/>
    <mergeCell ref="O216:P216"/>
    <mergeCell ref="A215:B215"/>
    <mergeCell ref="C215:D215"/>
    <mergeCell ref="E215:J215"/>
    <mergeCell ref="K215:L215"/>
    <mergeCell ref="M215:N215"/>
    <mergeCell ref="O248:P248"/>
    <mergeCell ref="O221:P221"/>
    <mergeCell ref="O218:P218"/>
    <mergeCell ref="A220:B220"/>
    <mergeCell ref="C220:D220"/>
    <mergeCell ref="E220:J220"/>
    <mergeCell ref="K220:L220"/>
    <mergeCell ref="M220:N220"/>
    <mergeCell ref="O247:P247"/>
    <mergeCell ref="O220:P220"/>
    <mergeCell ref="A218:B218"/>
    <mergeCell ref="C218:D218"/>
    <mergeCell ref="E218:J218"/>
    <mergeCell ref="K218:L218"/>
    <mergeCell ref="M218:N218"/>
    <mergeCell ref="O246:P246"/>
    <mergeCell ref="O222:P222"/>
    <mergeCell ref="A223:B223"/>
    <mergeCell ref="C223:D223"/>
    <mergeCell ref="E223:J223"/>
    <mergeCell ref="K223:L223"/>
    <mergeCell ref="M223:N223"/>
    <mergeCell ref="O223:P223"/>
    <mergeCell ref="A222:B222"/>
    <mergeCell ref="C222:D222"/>
    <mergeCell ref="E222:J222"/>
    <mergeCell ref="K222:L222"/>
    <mergeCell ref="M222:N222"/>
    <mergeCell ref="O224:P224"/>
    <mergeCell ref="A225:B225"/>
    <mergeCell ref="C225:J225"/>
    <mergeCell ref="K225:L225"/>
    <mergeCell ref="M225:N225"/>
    <mergeCell ref="O225:P225"/>
    <mergeCell ref="A224:B224"/>
    <mergeCell ref="C224:D224"/>
    <mergeCell ref="E224:J224"/>
    <mergeCell ref="K224:L224"/>
    <mergeCell ref="M224:N224"/>
    <mergeCell ref="O255:P255"/>
    <mergeCell ref="O228:P228"/>
    <mergeCell ref="O226:P226"/>
    <mergeCell ref="A227:B227"/>
    <mergeCell ref="C227:D227"/>
    <mergeCell ref="E227:J227"/>
    <mergeCell ref="K227:L227"/>
    <mergeCell ref="M227:N227"/>
    <mergeCell ref="O254:P254"/>
    <mergeCell ref="O227:P227"/>
    <mergeCell ref="A226:B226"/>
    <mergeCell ref="C226:D226"/>
    <mergeCell ref="E226:J226"/>
    <mergeCell ref="K226:L226"/>
    <mergeCell ref="M226:N226"/>
    <mergeCell ref="O253:P253"/>
    <mergeCell ref="O229:P229"/>
    <mergeCell ref="A230:B230"/>
    <mergeCell ref="C230:D230"/>
    <mergeCell ref="E230:J230"/>
    <mergeCell ref="K230:L230"/>
    <mergeCell ref="M230:N230"/>
    <mergeCell ref="O230:P230"/>
    <mergeCell ref="A229:B229"/>
    <mergeCell ref="C229:D229"/>
    <mergeCell ref="E229:J229"/>
    <mergeCell ref="K229:L229"/>
    <mergeCell ref="M229:N229"/>
    <mergeCell ref="O231:P231"/>
    <mergeCell ref="A232:B232"/>
    <mergeCell ref="C232:D232"/>
    <mergeCell ref="E232:J232"/>
    <mergeCell ref="K232:L232"/>
    <mergeCell ref="M232:N232"/>
    <mergeCell ref="O232:P232"/>
    <mergeCell ref="A231:B231"/>
    <mergeCell ref="C231:D231"/>
    <mergeCell ref="E231:J231"/>
    <mergeCell ref="K231:L231"/>
    <mergeCell ref="M231:N231"/>
    <mergeCell ref="O233:P233"/>
    <mergeCell ref="A234:B234"/>
    <mergeCell ref="C234:J234"/>
    <mergeCell ref="K234:L234"/>
    <mergeCell ref="M234:N234"/>
    <mergeCell ref="O234:P234"/>
    <mergeCell ref="A233:B233"/>
    <mergeCell ref="C233:D233"/>
    <mergeCell ref="E233:J233"/>
    <mergeCell ref="K233:L233"/>
    <mergeCell ref="M233:N233"/>
    <mergeCell ref="O238:P238"/>
    <mergeCell ref="O235:P235"/>
    <mergeCell ref="A237:B237"/>
    <mergeCell ref="C237:D237"/>
    <mergeCell ref="E237:J237"/>
    <mergeCell ref="K237:L237"/>
    <mergeCell ref="M237:N237"/>
    <mergeCell ref="O263:P263"/>
    <mergeCell ref="O237:P237"/>
    <mergeCell ref="A235:B235"/>
    <mergeCell ref="C235:D235"/>
    <mergeCell ref="E235:J235"/>
    <mergeCell ref="K235:L235"/>
    <mergeCell ref="M235:N235"/>
    <mergeCell ref="O262:P262"/>
    <mergeCell ref="A263:B263"/>
    <mergeCell ref="C263:D263"/>
    <mergeCell ref="E263:J263"/>
    <mergeCell ref="K263:L263"/>
    <mergeCell ref="M263:N263"/>
    <mergeCell ref="O239:P239"/>
    <mergeCell ref="A240:B240"/>
    <mergeCell ref="C240:D240"/>
    <mergeCell ref="E240:J240"/>
    <mergeCell ref="K240:L240"/>
    <mergeCell ref="M240:N240"/>
    <mergeCell ref="O240:P240"/>
    <mergeCell ref="A239:B239"/>
    <mergeCell ref="C239:D239"/>
    <mergeCell ref="E239:J239"/>
    <mergeCell ref="K239:L239"/>
    <mergeCell ref="M239:N239"/>
    <mergeCell ref="O241:P241"/>
    <mergeCell ref="A242:B242"/>
    <mergeCell ref="C242:J242"/>
    <mergeCell ref="K242:L242"/>
    <mergeCell ref="M242:N242"/>
    <mergeCell ref="O242:P242"/>
    <mergeCell ref="A241:B241"/>
    <mergeCell ref="C241:D241"/>
    <mergeCell ref="E241:J241"/>
    <mergeCell ref="K241:L241"/>
    <mergeCell ref="M241:N241"/>
    <mergeCell ref="O243:P243"/>
    <mergeCell ref="A244:B244"/>
    <mergeCell ref="C244:D244"/>
    <mergeCell ref="E244:J244"/>
    <mergeCell ref="K244:L244"/>
    <mergeCell ref="M244:N244"/>
    <mergeCell ref="O244:P244"/>
    <mergeCell ref="A243:B243"/>
    <mergeCell ref="C243:D243"/>
    <mergeCell ref="E243:J243"/>
    <mergeCell ref="K243:L243"/>
    <mergeCell ref="M243:N243"/>
    <mergeCell ref="A262:B262"/>
    <mergeCell ref="C262:D262"/>
    <mergeCell ref="E262:J262"/>
    <mergeCell ref="K262:L262"/>
    <mergeCell ref="M262:N262"/>
    <mergeCell ref="A261:B261"/>
    <mergeCell ref="C261:J261"/>
    <mergeCell ref="K261:L261"/>
    <mergeCell ref="M261:N261"/>
    <mergeCell ref="O261:P261"/>
    <mergeCell ref="O259:P259"/>
    <mergeCell ref="A260:B260"/>
    <mergeCell ref="C260:D260"/>
    <mergeCell ref="E260:J260"/>
    <mergeCell ref="K260:L260"/>
    <mergeCell ref="M260:N260"/>
    <mergeCell ref="O260:P260"/>
    <mergeCell ref="A259:B259"/>
    <mergeCell ref="C259:D259"/>
    <mergeCell ref="A164:O164"/>
    <mergeCell ref="A162:O162"/>
    <mergeCell ref="E259:J259"/>
    <mergeCell ref="K259:L259"/>
    <mergeCell ref="M259:N259"/>
    <mergeCell ref="A258:B258"/>
    <mergeCell ref="C258:J258"/>
    <mergeCell ref="K258:L258"/>
    <mergeCell ref="M258:N258"/>
    <mergeCell ref="O258:P258"/>
    <mergeCell ref="O256:P256"/>
    <mergeCell ref="A257:B257"/>
    <mergeCell ref="C257:D257"/>
    <mergeCell ref="E257:J257"/>
    <mergeCell ref="K257:L257"/>
    <mergeCell ref="M257:N257"/>
    <mergeCell ref="O257:P257"/>
    <mergeCell ref="A256:B256"/>
    <mergeCell ref="C256:D256"/>
    <mergeCell ref="E256:J256"/>
    <mergeCell ref="K256:L256"/>
    <mergeCell ref="M256:N256"/>
    <mergeCell ref="C255:J255"/>
    <mergeCell ref="K255:L255"/>
    <mergeCell ref="M255:N255"/>
    <mergeCell ref="C254:D254"/>
    <mergeCell ref="E254:J254"/>
    <mergeCell ref="K254:L254"/>
    <mergeCell ref="M254:N254"/>
    <mergeCell ref="O252:P252"/>
    <mergeCell ref="C253:D253"/>
    <mergeCell ref="E253:J253"/>
    <mergeCell ref="A255:B255"/>
    <mergeCell ref="A254:B254"/>
    <mergeCell ref="A253:B253"/>
    <mergeCell ref="K253:L253"/>
    <mergeCell ref="M253:N253"/>
    <mergeCell ref="A252:B252"/>
    <mergeCell ref="C252:D252"/>
    <mergeCell ref="E252:J252"/>
    <mergeCell ref="K252:L252"/>
    <mergeCell ref="M252:N252"/>
    <mergeCell ref="O250:P250"/>
    <mergeCell ref="A251:B251"/>
    <mergeCell ref="C251:D251"/>
    <mergeCell ref="E251:J251"/>
    <mergeCell ref="K251:L251"/>
    <mergeCell ref="M251:N251"/>
    <mergeCell ref="M153:N153"/>
    <mergeCell ref="M155:N155"/>
    <mergeCell ref="M154:N154"/>
    <mergeCell ref="O251:P251"/>
    <mergeCell ref="A250:B250"/>
    <mergeCell ref="C250:D250"/>
    <mergeCell ref="E250:J250"/>
    <mergeCell ref="K250:L250"/>
    <mergeCell ref="M250:N250"/>
    <mergeCell ref="A249:B249"/>
    <mergeCell ref="C249:J249"/>
    <mergeCell ref="K249:L249"/>
    <mergeCell ref="M249:N249"/>
    <mergeCell ref="O249:P249"/>
    <mergeCell ref="A248:B248"/>
    <mergeCell ref="C248:D248"/>
    <mergeCell ref="E248:J248"/>
    <mergeCell ref="K248:L248"/>
    <mergeCell ref="A145:L145"/>
    <mergeCell ref="M145:N145"/>
    <mergeCell ref="O145:P145"/>
    <mergeCell ref="Q145:R145"/>
    <mergeCell ref="S145:T145"/>
    <mergeCell ref="U145:V145"/>
    <mergeCell ref="A151:F151"/>
    <mergeCell ref="G151:H151"/>
    <mergeCell ref="I151:J151"/>
    <mergeCell ref="K151:L151"/>
    <mergeCell ref="M151:N151"/>
    <mergeCell ref="O151:P151"/>
    <mergeCell ref="A149:W149"/>
    <mergeCell ref="O153:P153"/>
    <mergeCell ref="A152:F152"/>
    <mergeCell ref="G152:H152"/>
    <mergeCell ref="I152:J152"/>
    <mergeCell ref="K152:L152"/>
    <mergeCell ref="M152:N152"/>
    <mergeCell ref="M248:N248"/>
    <mergeCell ref="A247:B247"/>
    <mergeCell ref="C247:D247"/>
    <mergeCell ref="E247:J247"/>
    <mergeCell ref="K247:L247"/>
    <mergeCell ref="M247:N247"/>
    <mergeCell ref="O245:P245"/>
    <mergeCell ref="A246:B246"/>
    <mergeCell ref="C246:J246"/>
    <mergeCell ref="K246:L246"/>
    <mergeCell ref="M246:N246"/>
    <mergeCell ref="A153:F153"/>
    <mergeCell ref="G153:H153"/>
    <mergeCell ref="I153:J153"/>
    <mergeCell ref="K153:L153"/>
    <mergeCell ref="A245:B245"/>
    <mergeCell ref="C245:D245"/>
    <mergeCell ref="E245:J245"/>
    <mergeCell ref="K245:L245"/>
    <mergeCell ref="M245:N245"/>
    <mergeCell ref="A238:B238"/>
    <mergeCell ref="C238:J238"/>
    <mergeCell ref="K238:L238"/>
    <mergeCell ref="M238:N238"/>
    <mergeCell ref="A228:B228"/>
    <mergeCell ref="C228:J228"/>
    <mergeCell ref="K228:L228"/>
    <mergeCell ref="M228:N228"/>
    <mergeCell ref="A221:B221"/>
    <mergeCell ref="C221:J221"/>
    <mergeCell ref="K221:L221"/>
    <mergeCell ref="M221:N221"/>
    <mergeCell ref="A217:B217"/>
    <mergeCell ref="C217:J217"/>
    <mergeCell ref="O154:P154"/>
    <mergeCell ref="A155:F155"/>
    <mergeCell ref="G155:H155"/>
    <mergeCell ref="I155:J155"/>
    <mergeCell ref="K155:L155"/>
    <mergeCell ref="O155:P155"/>
    <mergeCell ref="A154:F154"/>
    <mergeCell ref="G154:H154"/>
    <mergeCell ref="I154:J154"/>
    <mergeCell ref="K154:L154"/>
    <mergeCell ref="O152:P152"/>
    <mergeCell ref="A109:L109"/>
    <mergeCell ref="A110:L110"/>
    <mergeCell ref="A111:L111"/>
    <mergeCell ref="M109:N109"/>
    <mergeCell ref="M110:N110"/>
    <mergeCell ref="U120:V120"/>
    <mergeCell ref="A121:L121"/>
    <mergeCell ref="M121:N121"/>
    <mergeCell ref="O120:P120"/>
    <mergeCell ref="O121:P121"/>
    <mergeCell ref="Q121:R121"/>
    <mergeCell ref="S121:T121"/>
    <mergeCell ref="U121:V121"/>
    <mergeCell ref="A113:S113"/>
    <mergeCell ref="A114:S114"/>
    <mergeCell ref="A120:L120"/>
    <mergeCell ref="M120:N120"/>
    <mergeCell ref="O119:P119"/>
    <mergeCell ref="Q120:R120"/>
    <mergeCell ref="S120:T120"/>
    <mergeCell ref="A115:V115"/>
    <mergeCell ref="U122:V122"/>
    <mergeCell ref="A123:L123"/>
    <mergeCell ref="M123:N123"/>
    <mergeCell ref="O122:P122"/>
    <mergeCell ref="O123:P123"/>
    <mergeCell ref="Q123:R123"/>
    <mergeCell ref="S123:T123"/>
    <mergeCell ref="U123:V123"/>
    <mergeCell ref="A122:L122"/>
    <mergeCell ref="M122:N122"/>
    <mergeCell ref="Q122:R122"/>
    <mergeCell ref="S122:T122"/>
    <mergeCell ref="U124:V124"/>
    <mergeCell ref="A125:L125"/>
    <mergeCell ref="M125:N125"/>
    <mergeCell ref="O124:P124"/>
    <mergeCell ref="O125:P125"/>
    <mergeCell ref="Q125:R125"/>
    <mergeCell ref="S125:T125"/>
    <mergeCell ref="U125:V125"/>
    <mergeCell ref="A124:L124"/>
    <mergeCell ref="M124:N124"/>
    <mergeCell ref="Q124:R124"/>
    <mergeCell ref="S124:T124"/>
    <mergeCell ref="U126:V126"/>
    <mergeCell ref="A127:L127"/>
    <mergeCell ref="M127:N127"/>
    <mergeCell ref="O126:P126"/>
    <mergeCell ref="O127:P127"/>
    <mergeCell ref="Q127:R127"/>
    <mergeCell ref="S127:T127"/>
    <mergeCell ref="U127:V127"/>
    <mergeCell ref="A126:L126"/>
    <mergeCell ref="M126:N126"/>
    <mergeCell ref="Q126:R126"/>
    <mergeCell ref="S126:T126"/>
    <mergeCell ref="U128:V128"/>
    <mergeCell ref="O128:P128"/>
    <mergeCell ref="A128:L128"/>
    <mergeCell ref="M128:N128"/>
    <mergeCell ref="Q128:R128"/>
    <mergeCell ref="S128:T128"/>
    <mergeCell ref="S130:T130"/>
    <mergeCell ref="U130:V130"/>
    <mergeCell ref="A131:L131"/>
    <mergeCell ref="M131:N131"/>
    <mergeCell ref="O131:P131"/>
    <mergeCell ref="Q131:R131"/>
    <mergeCell ref="S131:T131"/>
    <mergeCell ref="U131:V131"/>
    <mergeCell ref="A132:L132"/>
    <mergeCell ref="M132:N132"/>
    <mergeCell ref="M136:N136"/>
    <mergeCell ref="O135:P135"/>
    <mergeCell ref="O136:P136"/>
    <mergeCell ref="Q136:R136"/>
    <mergeCell ref="U134:V134"/>
    <mergeCell ref="A135:L135"/>
    <mergeCell ref="M135:N135"/>
    <mergeCell ref="O134:P134"/>
    <mergeCell ref="Q135:R135"/>
    <mergeCell ref="S135:T135"/>
    <mergeCell ref="U135:V135"/>
    <mergeCell ref="A134:L134"/>
    <mergeCell ref="M134:N134"/>
    <mergeCell ref="Q134:R134"/>
    <mergeCell ref="S134:T134"/>
    <mergeCell ref="U138:V138"/>
    <mergeCell ref="A139:L139"/>
    <mergeCell ref="M139:N139"/>
    <mergeCell ref="O138:P138"/>
    <mergeCell ref="O139:P139"/>
    <mergeCell ref="Q139:R139"/>
    <mergeCell ref="S139:T139"/>
    <mergeCell ref="U139:V139"/>
    <mergeCell ref="A138:L138"/>
    <mergeCell ref="M138:N138"/>
    <mergeCell ref="O137:P137"/>
    <mergeCell ref="Q138:R138"/>
    <mergeCell ref="S138:T138"/>
    <mergeCell ref="U132:V132"/>
    <mergeCell ref="O132:P132"/>
    <mergeCell ref="A136:L136"/>
    <mergeCell ref="U47:V47"/>
    <mergeCell ref="A48:L48"/>
    <mergeCell ref="M48:N48"/>
    <mergeCell ref="O48:P48"/>
    <mergeCell ref="Q48:R48"/>
    <mergeCell ref="S48:T48"/>
    <mergeCell ref="U48:V48"/>
    <mergeCell ref="A46:S46"/>
    <mergeCell ref="A47:L47"/>
    <mergeCell ref="M47:N47"/>
    <mergeCell ref="O47:P47"/>
    <mergeCell ref="Q47:R47"/>
    <mergeCell ref="S47:T47"/>
    <mergeCell ref="U49:V49"/>
    <mergeCell ref="A50:L50"/>
    <mergeCell ref="M50:N50"/>
    <mergeCell ref="O50:P50"/>
    <mergeCell ref="Q50:R50"/>
    <mergeCell ref="S50:T50"/>
    <mergeCell ref="U50:V50"/>
    <mergeCell ref="A49:L49"/>
    <mergeCell ref="M49:N49"/>
    <mergeCell ref="O49:P49"/>
    <mergeCell ref="Q49:R49"/>
    <mergeCell ref="S49:T49"/>
    <mergeCell ref="U51:V51"/>
    <mergeCell ref="A52:L52"/>
    <mergeCell ref="M52:N52"/>
    <mergeCell ref="O52:P52"/>
    <mergeCell ref="Q52:R52"/>
    <mergeCell ref="S52:T52"/>
    <mergeCell ref="U52:V52"/>
    <mergeCell ref="A51:L51"/>
    <mergeCell ref="M51:N51"/>
    <mergeCell ref="O51:P51"/>
    <mergeCell ref="Q51:R51"/>
    <mergeCell ref="S51:T51"/>
    <mergeCell ref="U53:V53"/>
    <mergeCell ref="A54:L54"/>
    <mergeCell ref="M54:N54"/>
    <mergeCell ref="O54:P54"/>
    <mergeCell ref="Q54:R54"/>
    <mergeCell ref="S54:T54"/>
    <mergeCell ref="U54:V54"/>
    <mergeCell ref="A53:L53"/>
    <mergeCell ref="M53:N53"/>
    <mergeCell ref="O53:P53"/>
    <mergeCell ref="Q53:R53"/>
    <mergeCell ref="S53:T53"/>
    <mergeCell ref="U55:V55"/>
    <mergeCell ref="A56:L56"/>
    <mergeCell ref="M56:N56"/>
    <mergeCell ref="O56:P56"/>
    <mergeCell ref="Q56:R56"/>
    <mergeCell ref="S56:T56"/>
    <mergeCell ref="U56:V56"/>
    <mergeCell ref="A55:L55"/>
    <mergeCell ref="M55:N55"/>
    <mergeCell ref="O55:P55"/>
    <mergeCell ref="Q55:R55"/>
    <mergeCell ref="S55:T55"/>
    <mergeCell ref="U57:V57"/>
    <mergeCell ref="A58:L58"/>
    <mergeCell ref="M58:N58"/>
    <mergeCell ref="O58:P58"/>
    <mergeCell ref="Q58:R58"/>
    <mergeCell ref="S58:T58"/>
    <mergeCell ref="U58:V58"/>
    <mergeCell ref="A57:L57"/>
    <mergeCell ref="M57:N57"/>
    <mergeCell ref="O57:P57"/>
    <mergeCell ref="Q57:R57"/>
    <mergeCell ref="S57:T57"/>
    <mergeCell ref="U59:V59"/>
    <mergeCell ref="A62:L62"/>
    <mergeCell ref="O60:P60"/>
    <mergeCell ref="O62:P62"/>
    <mergeCell ref="Q62:R62"/>
    <mergeCell ref="S62:T62"/>
    <mergeCell ref="U62:V62"/>
    <mergeCell ref="A59:L59"/>
    <mergeCell ref="M59:N59"/>
    <mergeCell ref="O59:P59"/>
    <mergeCell ref="Q59:R59"/>
    <mergeCell ref="S59:T59"/>
    <mergeCell ref="U63:V63"/>
    <mergeCell ref="A64:L64"/>
    <mergeCell ref="O64:P64"/>
    <mergeCell ref="Q64:R64"/>
    <mergeCell ref="S64:T64"/>
    <mergeCell ref="U64:V64"/>
    <mergeCell ref="A63:L63"/>
    <mergeCell ref="O63:P63"/>
    <mergeCell ref="Q63:R63"/>
    <mergeCell ref="S63:T63"/>
    <mergeCell ref="U65:V65"/>
    <mergeCell ref="A66:L66"/>
    <mergeCell ref="O66:P66"/>
    <mergeCell ref="Q66:R66"/>
    <mergeCell ref="S66:T66"/>
    <mergeCell ref="U66:V66"/>
    <mergeCell ref="A65:L65"/>
    <mergeCell ref="O65:P65"/>
    <mergeCell ref="Q65:R65"/>
    <mergeCell ref="S65:T65"/>
    <mergeCell ref="U67:V67"/>
    <mergeCell ref="A68:L68"/>
    <mergeCell ref="O68:P68"/>
    <mergeCell ref="Q68:R68"/>
    <mergeCell ref="S68:T68"/>
    <mergeCell ref="U68:V68"/>
    <mergeCell ref="A67:L67"/>
    <mergeCell ref="O67:P67"/>
    <mergeCell ref="Q67:R67"/>
    <mergeCell ref="S67:T67"/>
    <mergeCell ref="U69:V69"/>
    <mergeCell ref="A70:L70"/>
    <mergeCell ref="O70:P70"/>
    <mergeCell ref="Q70:R70"/>
    <mergeCell ref="S70:T70"/>
    <mergeCell ref="U70:V70"/>
    <mergeCell ref="A69:L69"/>
    <mergeCell ref="O69:P69"/>
    <mergeCell ref="Q69:R69"/>
    <mergeCell ref="S69:T69"/>
    <mergeCell ref="U71:V71"/>
    <mergeCell ref="A72:L72"/>
    <mergeCell ref="M72:N72"/>
    <mergeCell ref="O72:P72"/>
    <mergeCell ref="Q72:R72"/>
    <mergeCell ref="S72:T72"/>
    <mergeCell ref="U72:V72"/>
    <mergeCell ref="A71:L71"/>
    <mergeCell ref="O71:P71"/>
    <mergeCell ref="Q71:R71"/>
    <mergeCell ref="S71:T71"/>
    <mergeCell ref="U73:V73"/>
    <mergeCell ref="A74:L74"/>
    <mergeCell ref="M74:N74"/>
    <mergeCell ref="O74:P74"/>
    <mergeCell ref="Q74:R74"/>
    <mergeCell ref="S74:T74"/>
    <mergeCell ref="U74:V74"/>
    <mergeCell ref="A73:L73"/>
    <mergeCell ref="M73:N73"/>
    <mergeCell ref="O73:P73"/>
    <mergeCell ref="Q73:R73"/>
    <mergeCell ref="S73:T73"/>
    <mergeCell ref="U75:V75"/>
    <mergeCell ref="A76:L76"/>
    <mergeCell ref="M76:N76"/>
    <mergeCell ref="O76:P76"/>
    <mergeCell ref="Q76:R76"/>
    <mergeCell ref="S76:T76"/>
    <mergeCell ref="U76:V76"/>
    <mergeCell ref="A75:L75"/>
    <mergeCell ref="M75:N75"/>
    <mergeCell ref="O75:P75"/>
    <mergeCell ref="Q75:R75"/>
    <mergeCell ref="S75:T75"/>
    <mergeCell ref="U77:V77"/>
    <mergeCell ref="A78:L78"/>
    <mergeCell ref="M78:N78"/>
    <mergeCell ref="O78:P78"/>
    <mergeCell ref="Q78:R78"/>
    <mergeCell ref="S78:T78"/>
    <mergeCell ref="U78:V78"/>
    <mergeCell ref="A77:L77"/>
    <mergeCell ref="M77:N77"/>
    <mergeCell ref="O77:P77"/>
    <mergeCell ref="Q77:R77"/>
    <mergeCell ref="S77:T77"/>
    <mergeCell ref="U79:V79"/>
    <mergeCell ref="A80:L80"/>
    <mergeCell ref="M80:N80"/>
    <mergeCell ref="O80:P80"/>
    <mergeCell ref="Q80:R80"/>
    <mergeCell ref="S80:T80"/>
    <mergeCell ref="U80:V80"/>
    <mergeCell ref="A79:L79"/>
    <mergeCell ref="M79:N79"/>
    <mergeCell ref="O79:P79"/>
    <mergeCell ref="Q79:R79"/>
    <mergeCell ref="S79:T79"/>
    <mergeCell ref="U81:V81"/>
    <mergeCell ref="A82:L82"/>
    <mergeCell ref="M82:N82"/>
    <mergeCell ref="O82:P82"/>
    <mergeCell ref="Q82:R82"/>
    <mergeCell ref="S82:T82"/>
    <mergeCell ref="U82:V82"/>
    <mergeCell ref="A81:L81"/>
    <mergeCell ref="M81:N81"/>
    <mergeCell ref="O81:P81"/>
    <mergeCell ref="Q81:R81"/>
    <mergeCell ref="S81:T81"/>
    <mergeCell ref="U83:V83"/>
    <mergeCell ref="A84:L84"/>
    <mergeCell ref="M84:N84"/>
    <mergeCell ref="O84:P84"/>
    <mergeCell ref="Q84:R84"/>
    <mergeCell ref="S84:T84"/>
    <mergeCell ref="U84:V84"/>
    <mergeCell ref="A83:L83"/>
    <mergeCell ref="M83:N83"/>
    <mergeCell ref="O83:P83"/>
    <mergeCell ref="Q83:R83"/>
    <mergeCell ref="S83:T83"/>
    <mergeCell ref="U85:V85"/>
    <mergeCell ref="A86:L86"/>
    <mergeCell ref="M86:N86"/>
    <mergeCell ref="O86:P86"/>
    <mergeCell ref="Q86:R86"/>
    <mergeCell ref="S86:T86"/>
    <mergeCell ref="U86:V86"/>
    <mergeCell ref="A85:L85"/>
    <mergeCell ref="M85:N85"/>
    <mergeCell ref="O85:P85"/>
    <mergeCell ref="Q85:R85"/>
    <mergeCell ref="S85:T85"/>
    <mergeCell ref="U87:V87"/>
    <mergeCell ref="A88:L88"/>
    <mergeCell ref="M88:N88"/>
    <mergeCell ref="O88:P88"/>
    <mergeCell ref="Q88:R88"/>
    <mergeCell ref="S88:T88"/>
    <mergeCell ref="U88:V88"/>
    <mergeCell ref="A87:L87"/>
    <mergeCell ref="M87:N87"/>
    <mergeCell ref="O87:P87"/>
    <mergeCell ref="Q87:R87"/>
    <mergeCell ref="S87:T87"/>
    <mergeCell ref="U89:V89"/>
    <mergeCell ref="A90:L90"/>
    <mergeCell ref="M90:N90"/>
    <mergeCell ref="O90:P90"/>
    <mergeCell ref="Q90:R90"/>
    <mergeCell ref="S90:T90"/>
    <mergeCell ref="U90:V90"/>
    <mergeCell ref="A89:L89"/>
    <mergeCell ref="M89:N89"/>
    <mergeCell ref="O89:P89"/>
    <mergeCell ref="Q89:R89"/>
    <mergeCell ref="S89:T89"/>
    <mergeCell ref="U91:V91"/>
    <mergeCell ref="A92:L92"/>
    <mergeCell ref="M92:N92"/>
    <mergeCell ref="O92:P92"/>
    <mergeCell ref="Q92:R92"/>
    <mergeCell ref="S92:T92"/>
    <mergeCell ref="U92:V92"/>
    <mergeCell ref="A91:L91"/>
    <mergeCell ref="M91:N91"/>
    <mergeCell ref="O91:P91"/>
    <mergeCell ref="Q91:R91"/>
    <mergeCell ref="S91:T91"/>
    <mergeCell ref="U93:V93"/>
    <mergeCell ref="A94:L94"/>
    <mergeCell ref="M94:N94"/>
    <mergeCell ref="O94:P94"/>
    <mergeCell ref="Q94:R94"/>
    <mergeCell ref="S94:T94"/>
    <mergeCell ref="U94:V94"/>
    <mergeCell ref="A93:L93"/>
    <mergeCell ref="M93:N93"/>
    <mergeCell ref="O93:P93"/>
    <mergeCell ref="Q93:R93"/>
    <mergeCell ref="S93:T93"/>
    <mergeCell ref="U95:V95"/>
    <mergeCell ref="A96:L96"/>
    <mergeCell ref="M96:N96"/>
    <mergeCell ref="O96:P96"/>
    <mergeCell ref="Q96:R96"/>
    <mergeCell ref="S96:T96"/>
    <mergeCell ref="U96:V96"/>
    <mergeCell ref="A95:L95"/>
    <mergeCell ref="M95:N95"/>
    <mergeCell ref="O95:P95"/>
    <mergeCell ref="Q95:R95"/>
    <mergeCell ref="S95:T95"/>
    <mergeCell ref="U97:V97"/>
    <mergeCell ref="A98:L98"/>
    <mergeCell ref="M98:N98"/>
    <mergeCell ref="O98:P98"/>
    <mergeCell ref="Q98:R98"/>
    <mergeCell ref="S98:T98"/>
    <mergeCell ref="U98:V98"/>
    <mergeCell ref="A97:L97"/>
    <mergeCell ref="M97:N97"/>
    <mergeCell ref="O97:P97"/>
    <mergeCell ref="Q97:R97"/>
    <mergeCell ref="S97:T97"/>
    <mergeCell ref="U99:V99"/>
    <mergeCell ref="A100:L100"/>
    <mergeCell ref="M100:N100"/>
    <mergeCell ref="O100:P100"/>
    <mergeCell ref="Q100:R100"/>
    <mergeCell ref="S100:T100"/>
    <mergeCell ref="U100:V100"/>
    <mergeCell ref="A99:L99"/>
    <mergeCell ref="M99:N99"/>
    <mergeCell ref="O99:P99"/>
    <mergeCell ref="Q99:R99"/>
    <mergeCell ref="S99:T99"/>
    <mergeCell ref="M102:N102"/>
    <mergeCell ref="O102:P102"/>
    <mergeCell ref="Q102:R102"/>
    <mergeCell ref="S102:T102"/>
    <mergeCell ref="U102:V102"/>
    <mergeCell ref="A101:L101"/>
    <mergeCell ref="M101:N101"/>
    <mergeCell ref="O101:P101"/>
    <mergeCell ref="Q101:R101"/>
    <mergeCell ref="S101:T101"/>
    <mergeCell ref="A6:S6"/>
    <mergeCell ref="U105:V105"/>
    <mergeCell ref="A105:L105"/>
    <mergeCell ref="O105:P105"/>
    <mergeCell ref="Q105:R105"/>
    <mergeCell ref="S105:T105"/>
    <mergeCell ref="U103:V103"/>
    <mergeCell ref="A104:L104"/>
    <mergeCell ref="O104:P104"/>
    <mergeCell ref="Q104:R104"/>
    <mergeCell ref="S104:T104"/>
    <mergeCell ref="U104:V104"/>
    <mergeCell ref="A103:L103"/>
    <mergeCell ref="O103:P103"/>
    <mergeCell ref="Q103:R103"/>
    <mergeCell ref="S103:T103"/>
    <mergeCell ref="U101:V101"/>
    <mergeCell ref="A102:L102"/>
    <mergeCell ref="U19:V19"/>
    <mergeCell ref="A20:L20"/>
    <mergeCell ref="M20:N20"/>
    <mergeCell ref="O20:P20"/>
    <mergeCell ref="Q20:R20"/>
    <mergeCell ref="S20:T20"/>
    <mergeCell ref="U20:V20"/>
    <mergeCell ref="A9:S9"/>
    <mergeCell ref="A19:L19"/>
    <mergeCell ref="M19:N19"/>
    <mergeCell ref="O19:P19"/>
    <mergeCell ref="Q19:R19"/>
    <mergeCell ref="S19:T19"/>
    <mergeCell ref="B12:N12"/>
    <mergeCell ref="B13:N13"/>
    <mergeCell ref="B14:N14"/>
    <mergeCell ref="U21:V21"/>
    <mergeCell ref="A22:L22"/>
    <mergeCell ref="O22:P22"/>
    <mergeCell ref="Q22:R22"/>
    <mergeCell ref="S22:T22"/>
    <mergeCell ref="U22:V22"/>
    <mergeCell ref="A21:L21"/>
    <mergeCell ref="O21:P21"/>
    <mergeCell ref="Q21:R21"/>
    <mergeCell ref="S21:T21"/>
    <mergeCell ref="M21:N21"/>
    <mergeCell ref="M22:N22"/>
    <mergeCell ref="U23:V23"/>
    <mergeCell ref="A24:L24"/>
    <mergeCell ref="O24:P24"/>
    <mergeCell ref="Q24:R24"/>
    <mergeCell ref="S24:T24"/>
    <mergeCell ref="U24:V24"/>
    <mergeCell ref="A23:L23"/>
    <mergeCell ref="O23:P23"/>
    <mergeCell ref="Q23:R23"/>
    <mergeCell ref="S23:T23"/>
    <mergeCell ref="M23:N23"/>
    <mergeCell ref="M24:N24"/>
    <mergeCell ref="U25:V25"/>
    <mergeCell ref="A26:L26"/>
    <mergeCell ref="O26:P26"/>
    <mergeCell ref="Q26:R26"/>
    <mergeCell ref="S26:T26"/>
    <mergeCell ref="U26:V26"/>
    <mergeCell ref="A25:L25"/>
    <mergeCell ref="O25:P25"/>
    <mergeCell ref="Q25:R25"/>
    <mergeCell ref="S25:T25"/>
    <mergeCell ref="M25:N25"/>
    <mergeCell ref="M26:N26"/>
    <mergeCell ref="U27:V27"/>
    <mergeCell ref="A28:L28"/>
    <mergeCell ref="M28:N28"/>
    <mergeCell ref="O28:P28"/>
    <mergeCell ref="Q28:R28"/>
    <mergeCell ref="S28:T28"/>
    <mergeCell ref="U28:V28"/>
    <mergeCell ref="A27:L27"/>
    <mergeCell ref="O27:P27"/>
    <mergeCell ref="Q27:R27"/>
    <mergeCell ref="S27:T27"/>
    <mergeCell ref="M27:N27"/>
    <mergeCell ref="U29:V29"/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31:V31"/>
    <mergeCell ref="A32:L32"/>
    <mergeCell ref="M32:N32"/>
    <mergeCell ref="O32:P32"/>
    <mergeCell ref="Q32:R32"/>
    <mergeCell ref="S32:T32"/>
    <mergeCell ref="U32:V32"/>
    <mergeCell ref="A31:L31"/>
    <mergeCell ref="M31:N31"/>
    <mergeCell ref="O31:P31"/>
    <mergeCell ref="Q31:R31"/>
    <mergeCell ref="S31:T31"/>
    <mergeCell ref="U35:V35"/>
    <mergeCell ref="A35:L35"/>
    <mergeCell ref="M35:N35"/>
    <mergeCell ref="O35:P35"/>
    <mergeCell ref="Q35:R35"/>
    <mergeCell ref="S35:T35"/>
    <mergeCell ref="U33:V33"/>
    <mergeCell ref="A34:L34"/>
    <mergeCell ref="M34:N34"/>
    <mergeCell ref="O34:P34"/>
    <mergeCell ref="Q34:R34"/>
    <mergeCell ref="S34:T34"/>
    <mergeCell ref="U34:V34"/>
    <mergeCell ref="A33:L33"/>
    <mergeCell ref="M33:N33"/>
    <mergeCell ref="O33:P33"/>
    <mergeCell ref="Q33:R33"/>
    <mergeCell ref="S33:T33"/>
  </mergeCells>
  <phoneticPr fontId="13" type="noConversion"/>
  <pageMargins left="0.7" right="0.7" top="0.75" bottom="0.75" header="0.3" footer="0.3"/>
  <pageSetup paperSize="9" scale="1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kazaliste.vtc@gmail.com</dc:creator>
  <cp:lastModifiedBy>kazaliste.vtc@gmail.com</cp:lastModifiedBy>
  <cp:lastPrinted>2025-07-12T16:46:41Z</cp:lastPrinted>
  <dcterms:created xsi:type="dcterms:W3CDTF">2025-07-11T07:58:46Z</dcterms:created>
  <dcterms:modified xsi:type="dcterms:W3CDTF">2025-07-12T17:54:46Z</dcterms:modified>
</cp:coreProperties>
</file>